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80" windowHeight="9090" activeTab="0"/>
  </bookViews>
  <sheets>
    <sheet name="Read Me" sheetId="1" r:id="rId1"/>
    <sheet name="Methodology Coding&amp;Weighting" sheetId="2" r:id="rId2"/>
    <sheet name="Notaries" sheetId="3" r:id="rId3"/>
    <sheet name="Lawyers" sheetId="4" r:id="rId4"/>
    <sheet name="Real Estate Agents" sheetId="5" r:id="rId5"/>
    <sheet name="Mandatory Intervention Index" sheetId="6" r:id="rId6"/>
    <sheet name="Methodology Interprof Weighting" sheetId="7" r:id="rId7"/>
    <sheet name="Overall Ind." sheetId="8" r:id="rId8"/>
  </sheets>
  <definedNames/>
  <calcPr fullCalcOnLoad="1"/>
</workbook>
</file>

<file path=xl/sharedStrings.xml><?xml version="1.0" encoding="utf-8"?>
<sst xmlns="http://schemas.openxmlformats.org/spreadsheetml/2006/main" count="1647" uniqueCount="322">
  <si>
    <t>Coding and Weighting of the "Market Entry Regulation Index" (MERI) for professionals in conveyancing</t>
  </si>
  <si>
    <t>(Sub)Index</t>
  </si>
  <si>
    <t>Themes/questions</t>
  </si>
  <si>
    <r>
      <t>Weights by theme (b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>)</t>
    </r>
  </si>
  <si>
    <r>
      <t>Question weights (c</t>
    </r>
    <r>
      <rPr>
        <b/>
        <vertAlign val="subscript"/>
        <sz val="10"/>
        <rFont val="Arial"/>
        <family val="2"/>
      </rPr>
      <t>k</t>
    </r>
    <r>
      <rPr>
        <b/>
        <sz val="10"/>
        <rFont val="Arial"/>
        <family val="2"/>
      </rPr>
      <t>)</t>
    </r>
  </si>
  <si>
    <t>Coding of data</t>
  </si>
  <si>
    <t>ERLC</t>
  </si>
  <si>
    <t>Licensing</t>
  </si>
  <si>
    <t>0.25</t>
  </si>
  <si>
    <t>How many services does the profession have an exclusive or shared exclusive right to provide?*</t>
  </si>
  <si>
    <t>2</t>
  </si>
  <si>
    <t>4</t>
  </si>
  <si>
    <t>ERED</t>
  </si>
  <si>
    <t>Education requirements (only applies if Licensing not 0):</t>
  </si>
  <si>
    <t>ERED1</t>
  </si>
  <si>
    <t>What is the duration of special education/university/or other higher degree?</t>
  </si>
  <si>
    <t>0.3</t>
  </si>
  <si>
    <t>equals number of years of education (max of 6)</t>
  </si>
  <si>
    <t>ERED2</t>
  </si>
  <si>
    <t>What is the duration of compulsory practise necessary to become a full member of the profession?</t>
  </si>
  <si>
    <t>0.4</t>
  </si>
  <si>
    <t>equals number of years of compulsory practise (max of 6)</t>
  </si>
  <si>
    <t>ERED3</t>
  </si>
  <si>
    <t>Are there professional exams that must be passed to become a full member of the profession?</t>
  </si>
  <si>
    <t>no</t>
  </si>
  <si>
    <t>yes</t>
  </si>
  <si>
    <t>ERQT</t>
  </si>
  <si>
    <t>Quotas and economic needs tests</t>
  </si>
  <si>
    <t>0.5</t>
  </si>
  <si>
    <t>Is the number professionals/firms permitted to practise restricted by quotas or economic needs tests?</t>
  </si>
  <si>
    <t>MERI</t>
  </si>
  <si>
    <t>Country scores (0-6)</t>
  </si>
  <si>
    <r>
      <t>S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>b</t>
    </r>
    <r>
      <rPr>
        <b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</t>
    </r>
    <r>
      <rPr>
        <b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>k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k</t>
    </r>
    <r>
      <rPr>
        <b/>
        <sz val="10"/>
        <rFont val="Arial"/>
        <family val="2"/>
      </rPr>
      <t xml:space="preserve"> answer</t>
    </r>
    <r>
      <rPr>
        <b/>
        <vertAlign val="subscript"/>
        <sz val="10"/>
        <rFont val="Arial"/>
        <family val="2"/>
      </rPr>
      <t>jk</t>
    </r>
  </si>
  <si>
    <t>* Exclusive and shared exclusive rights are: (1) contract drafting, (2) certification and/or authentication, (3) contract execution</t>
  </si>
  <si>
    <t>Coding and Weighting of the "Market Conduct Regulation Index" (MCRI) for professionals in conveyancing</t>
  </si>
  <si>
    <t>MCPR</t>
  </si>
  <si>
    <t>Regulations on prices and fees</t>
  </si>
  <si>
    <t>0.50</t>
  </si>
  <si>
    <t>Are the fees or prices that a profession charges in conveyancing services regulated in any way (by government or self-regulated)?</t>
  </si>
  <si>
    <t>no regulation</t>
  </si>
  <si>
    <t>non-binding recommended prices on some services</t>
  </si>
  <si>
    <t>non-binding recommended prices on all services</t>
  </si>
  <si>
    <t>maximum prices on some services</t>
  </si>
  <si>
    <t>maximum prices on all services</t>
  </si>
  <si>
    <t>minimum prices on some services</t>
  </si>
  <si>
    <t>minimum prices on all services</t>
  </si>
  <si>
    <t>MCAD</t>
  </si>
  <si>
    <t>Regulations on advertising</t>
  </si>
  <si>
    <t>0.17</t>
  </si>
  <si>
    <t>Is advertising and marketing by the profession regulated in any way?</t>
  </si>
  <si>
    <t>no specific regulations</t>
  </si>
  <si>
    <t xml:space="preserve">advertising is regulated </t>
  </si>
  <si>
    <t>advertising is prohibited</t>
  </si>
  <si>
    <t>MCLOC</t>
  </si>
  <si>
    <t>Regulations on location/diversification</t>
  </si>
  <si>
    <t>0.11</t>
  </si>
  <si>
    <t>Are there restrictions on the location and/or diversification of service providers?</t>
  </si>
  <si>
    <t>location/diversification not restricted</t>
  </si>
  <si>
    <t>location/diversification restricted</t>
  </si>
  <si>
    <t>MCBU</t>
  </si>
  <si>
    <t>Regulations on form of business</t>
  </si>
  <si>
    <t>Is the legal form of business restricted to a particular type?</t>
  </si>
  <si>
    <t>no restrictions</t>
  </si>
  <si>
    <t>partnership and/or some incorporation (regulation on ownership etc.) allowed</t>
  </si>
  <si>
    <t>sole practitioner only</t>
  </si>
  <si>
    <t>MCIC</t>
  </si>
  <si>
    <t xml:space="preserve">Regulations on inter-professioanl co-operation </t>
  </si>
  <si>
    <t>Is co-operation between professionals restricted?</t>
  </si>
  <si>
    <t>all forms allowed</t>
  </si>
  <si>
    <t>generally allowed (but with some restrictions on form of business etc.)</t>
  </si>
  <si>
    <t>only allowed with comprarable professions</t>
  </si>
  <si>
    <t>generally forbidden</t>
  </si>
  <si>
    <t>4.5</t>
  </si>
  <si>
    <t>MCRI</t>
  </si>
  <si>
    <t>Coding and Weighting of the "Mandatory Intervention Index" (MII) in conveyancing services</t>
  </si>
  <si>
    <t>MII</t>
  </si>
  <si>
    <t>Mandatory intervention for validity of the sales contract</t>
  </si>
  <si>
    <t>1</t>
  </si>
  <si>
    <r>
      <t xml:space="preserve">Is the intervention of </t>
    </r>
    <r>
      <rPr>
        <i/>
        <sz val="10"/>
        <rFont val="Arial"/>
        <family val="2"/>
      </rPr>
      <t>any</t>
    </r>
    <r>
      <rPr>
        <sz val="10"/>
        <rFont val="Arial"/>
        <family val="0"/>
      </rPr>
      <t xml:space="preserve"> professional required for the validity of the sales contract?</t>
    </r>
  </si>
  <si>
    <t>no mandatory inter-vention</t>
  </si>
  <si>
    <t>mandatory inter-vention for certifica-tion only</t>
  </si>
  <si>
    <t>one prof-essional involved on manda-tory basis (apart from certifica-tion)</t>
  </si>
  <si>
    <t>more than one professio-nal in-volved on manda-tory basis (apart from certifica-tion)</t>
  </si>
  <si>
    <t>Coding and weighting of the "Consumer Protection Index" (CPI) in conveyancing services</t>
  </si>
  <si>
    <t>CPIS</t>
  </si>
  <si>
    <t>Compulsory indemnity insurance</t>
  </si>
  <si>
    <t>0.36</t>
  </si>
  <si>
    <t>Is there the obligation for professional indemnity insurance?</t>
  </si>
  <si>
    <t>yes, but very low insurance sum (less than 150.000 EUR)</t>
  </si>
  <si>
    <t>yes, insurance sum over 150.000 EUR</t>
  </si>
  <si>
    <t>CPC</t>
  </si>
  <si>
    <t>Conduct control/quality control</t>
  </si>
  <si>
    <t>0.18</t>
  </si>
  <si>
    <t xml:space="preserve">Are there specific institutions/instruments aiming at conduct/quality control vis-a-vis the professionals? </t>
  </si>
  <si>
    <t>CPERED</t>
  </si>
  <si>
    <t>Education requirements for market entry</t>
  </si>
  <si>
    <t>See "ERED" of the Marklet Entry</t>
  </si>
  <si>
    <t xml:space="preserve">See "ERED" of the Market Entry Regulation Index </t>
  </si>
  <si>
    <t>Regulation Index (MERI)</t>
  </si>
  <si>
    <t>(MERI)</t>
  </si>
  <si>
    <t>0 to 6</t>
  </si>
  <si>
    <t>CPCONEDUC</t>
  </si>
  <si>
    <t>Continuing education</t>
  </si>
  <si>
    <t>Is there an obligation for continuing professional education?</t>
  </si>
  <si>
    <t>no or recommen-dation only</t>
  </si>
  <si>
    <t>Yes, but less than 20 hours/year</t>
  </si>
  <si>
    <t>yes, more than 20 hours / year</t>
  </si>
  <si>
    <t>CPOS</t>
  </si>
  <si>
    <t>Obligation to provide services</t>
  </si>
  <si>
    <t>0.10</t>
  </si>
  <si>
    <t>Is there an obligation for the professionals to provide services if contacted by a customer?</t>
  </si>
  <si>
    <t>CPI</t>
  </si>
  <si>
    <t>Notaries</t>
  </si>
  <si>
    <t>Lawyers</t>
  </si>
  <si>
    <t>Market Entry</t>
  </si>
  <si>
    <t>Category/Variables</t>
  </si>
  <si>
    <t>Coding</t>
  </si>
  <si>
    <t>Scale</t>
  </si>
  <si>
    <t>Entry regulation (general)</t>
  </si>
  <si>
    <r>
      <t>Licensing</t>
    </r>
    <r>
      <rPr>
        <sz val="8"/>
        <rFont val="Arial"/>
        <family val="2"/>
      </rPr>
      <t>: Number of exclusive</t>
    </r>
  </si>
  <si>
    <t>0 = 0</t>
  </si>
  <si>
    <t xml:space="preserve"> and shared exclusive tasks</t>
  </si>
  <si>
    <t>1 = 2</t>
  </si>
  <si>
    <t>2 = 4</t>
  </si>
  <si>
    <t>3 or more = 6</t>
  </si>
  <si>
    <t>see "coding"</t>
  </si>
  <si>
    <t>Requirements in education</t>
  </si>
  <si>
    <t>does only apply in cases of</t>
  </si>
  <si>
    <t>licensing; if no lic. = 0</t>
  </si>
  <si>
    <t>Duration of special education:</t>
  </si>
  <si>
    <t>0 to 6 yers</t>
  </si>
  <si>
    <t>University or other higher degree</t>
  </si>
  <si>
    <t>Duration of compulsory practise</t>
  </si>
  <si>
    <t>0 to 6 years</t>
  </si>
  <si>
    <t>Professional exam</t>
  </si>
  <si>
    <t>no=0; yes=6</t>
  </si>
  <si>
    <t>Quotas/Economic needs test</t>
  </si>
  <si>
    <t>no = 0</t>
  </si>
  <si>
    <t>0 or 6</t>
  </si>
  <si>
    <t>yes = 6</t>
  </si>
  <si>
    <t>Austria</t>
  </si>
  <si>
    <t>Belgium</t>
  </si>
  <si>
    <t>Czech Republik</t>
  </si>
  <si>
    <t>France</t>
  </si>
  <si>
    <t>Germany (1)</t>
  </si>
  <si>
    <t>Greece</t>
  </si>
  <si>
    <t>Hungary</t>
  </si>
  <si>
    <t>Italy</t>
  </si>
  <si>
    <t>Luxembourg</t>
  </si>
  <si>
    <t>Netherlands</t>
  </si>
  <si>
    <t>Poland</t>
  </si>
  <si>
    <t>Portugal</t>
  </si>
  <si>
    <t>Slovenia</t>
  </si>
  <si>
    <t>Slovakia</t>
  </si>
  <si>
    <t>Spain</t>
  </si>
  <si>
    <t>Country</t>
  </si>
  <si>
    <t>Conduct</t>
  </si>
  <si>
    <t>Conduct Regulation (General)</t>
  </si>
  <si>
    <t>Regulation on prices and fees</t>
  </si>
  <si>
    <t>0 = no regulations</t>
  </si>
  <si>
    <t>1= n. b. recommended prices some services</t>
  </si>
  <si>
    <t>2 = n. b. recommended prices on all services</t>
  </si>
  <si>
    <t>3 = maximum prices on some services</t>
  </si>
  <si>
    <t>4 = maximum prices on all services</t>
  </si>
  <si>
    <t>5 = minimum prices on some services</t>
  </si>
  <si>
    <t>6 = minimum prices on all services</t>
  </si>
  <si>
    <t>Regulation on advertising</t>
  </si>
  <si>
    <t>0 = no spec. regulations</t>
  </si>
  <si>
    <t>3= advertising ist regulated</t>
  </si>
  <si>
    <t>6 = advertising is prohibited</t>
  </si>
  <si>
    <t>0 = location/diversification not restricted</t>
  </si>
  <si>
    <t>6 = location/diversification restricted</t>
  </si>
  <si>
    <t>0 = no restrictions</t>
  </si>
  <si>
    <t xml:space="preserve">3 = partnersh. and/or some incorp. </t>
  </si>
  <si>
    <t>(reg. on ownership etc.) allowed</t>
  </si>
  <si>
    <t>6 = sole practioner only</t>
  </si>
  <si>
    <t>Regulations on inter-professional</t>
  </si>
  <si>
    <t>0 = all forms allowed</t>
  </si>
  <si>
    <t>co-operation</t>
  </si>
  <si>
    <t>3 = genarally allowed (but with some</t>
  </si>
  <si>
    <t xml:space="preserve"> restrictions on form of business etc.)</t>
  </si>
  <si>
    <t xml:space="preserve"> professions</t>
  </si>
  <si>
    <t>6 = generally forbidden</t>
  </si>
  <si>
    <t>n.a.</t>
  </si>
  <si>
    <t>0 = no mandatory intervention</t>
  </si>
  <si>
    <t>2 = mandatory intervention for certification of signature only</t>
  </si>
  <si>
    <t>4 = one professional involved on mandatory basis (apart from certification)</t>
  </si>
  <si>
    <t>6 = more than one profession necessarily involved onmandatory basis (apart from certification)</t>
  </si>
  <si>
    <t>Madatory Intervention</t>
  </si>
  <si>
    <t>Consumer Protection</t>
  </si>
  <si>
    <t>Consumer Protection (General)</t>
  </si>
  <si>
    <t>0 = no</t>
  </si>
  <si>
    <t xml:space="preserve"> </t>
  </si>
  <si>
    <t>2 = yes, but below 150.000</t>
  </si>
  <si>
    <t>6 = yes, over 150.000</t>
  </si>
  <si>
    <t>via specific institutions/instruments</t>
  </si>
  <si>
    <t>6 = yes</t>
  </si>
  <si>
    <t>as coded in MERI</t>
  </si>
  <si>
    <t>for Market Entry</t>
  </si>
  <si>
    <t>Obligation for continuing education</t>
  </si>
  <si>
    <t>0 = no or recommendation only</t>
  </si>
  <si>
    <t>3 = yes, but less than 20 hours/year</t>
  </si>
  <si>
    <t>Denmark</t>
  </si>
  <si>
    <t>England/Wales</t>
  </si>
  <si>
    <t>Finland</t>
  </si>
  <si>
    <t>Ireland</t>
  </si>
  <si>
    <t>Scotland</t>
  </si>
  <si>
    <t>ALTERNATIVE MODELS OF WEIGHTING</t>
  </si>
  <si>
    <t>Weights in this Study (WIS)</t>
  </si>
  <si>
    <t>Equal Weights Model (EWM)</t>
  </si>
  <si>
    <t>Weights by OECD (WBO)</t>
  </si>
  <si>
    <t>0.40</t>
  </si>
  <si>
    <t xml:space="preserve">Education requirements </t>
  </si>
  <si>
    <t>0.20</t>
  </si>
  <si>
    <t xml:space="preserve"> Alternative models of weighting in the “Market Entry Regulation Index” (MERI)</t>
  </si>
  <si>
    <t>Regulations on location/ diversification</t>
  </si>
  <si>
    <t>Alternative models of weighting in the “Market Conduct Regulation Index” (MCRI)</t>
  </si>
  <si>
    <t>Equal Weights without CPOS (EWM2)</t>
  </si>
  <si>
    <t>Alternative models of weighting in the “Consumer Protection Index” (CPI)</t>
  </si>
  <si>
    <t>EREDEWM</t>
  </si>
  <si>
    <t xml:space="preserve">n.a. </t>
  </si>
  <si>
    <t>MCLOC*0+</t>
  </si>
  <si>
    <t>+ CPCONEDUC*0,25 + CPOS*0</t>
  </si>
  <si>
    <t>Czech Republic</t>
  </si>
  <si>
    <t>Germany</t>
  </si>
  <si>
    <t>CPI: Equal Weights Without CPOS (EWM2)</t>
  </si>
  <si>
    <t>Sweden</t>
  </si>
  <si>
    <t>0to6</t>
  </si>
  <si>
    <t>METHODOLOGY FOR INTERPROFESSIONAL WEIGHTING</t>
  </si>
  <si>
    <t>Weighting</t>
  </si>
  <si>
    <t>Group</t>
  </si>
  <si>
    <t>N</t>
  </si>
  <si>
    <t xml:space="preserve">MERI and MCRI </t>
  </si>
  <si>
    <t>Real Estate Agents</t>
  </si>
  <si>
    <t>THE MANDATORY INTERVENTION INDEX IS PER DEFINITION AN OVERALL INDEX</t>
  </si>
  <si>
    <t>Real Estate</t>
  </si>
  <si>
    <t>Agents</t>
  </si>
  <si>
    <t>L</t>
  </si>
  <si>
    <t>S</t>
  </si>
  <si>
    <t>Hybrid</t>
  </si>
  <si>
    <t>D</t>
  </si>
  <si>
    <t>Sorted According to "Group"</t>
  </si>
  <si>
    <t>Groups:</t>
  </si>
  <si>
    <t>N = Latin Notary System</t>
  </si>
  <si>
    <t>L = Lawyer System</t>
  </si>
  <si>
    <t>S = North European</t>
  </si>
  <si>
    <t>D = Deregulated Dutch Notary System</t>
  </si>
  <si>
    <t>Hybrid = Hybrid</t>
  </si>
  <si>
    <t>ALL PROFESSIONS (Notaries; Lawyers 6 Real Estate Agents)</t>
  </si>
  <si>
    <t>Overall Indices</t>
  </si>
  <si>
    <t>OVERALL INDICES AFTER INTERPROFESSIONAL WEIGHTING</t>
  </si>
  <si>
    <t>Conduct Regulation (general)</t>
  </si>
  <si>
    <t xml:space="preserve">CPI </t>
  </si>
  <si>
    <t>Consumer Protection (general)</t>
  </si>
  <si>
    <t>Mandatory Intervention (general)</t>
  </si>
  <si>
    <t>MERI+MCRI</t>
  </si>
  <si>
    <t>Entry + Conduct</t>
  </si>
  <si>
    <t>+MII</t>
  </si>
  <si>
    <t>+ Mandatory Intervention</t>
  </si>
  <si>
    <t>0to12</t>
  </si>
  <si>
    <t>0to18</t>
  </si>
  <si>
    <t>EQUAL WEIGHTS MODEL (EWM)</t>
  </si>
  <si>
    <t>WEIGHTS BY OECD (WBO)</t>
  </si>
  <si>
    <t>INDICES ACCORDING TO OUR MODEL OF WEIGHTING: WEIGHTS IN THIS STUDY (WIS)</t>
  </si>
  <si>
    <t>This datasheet contains indices for regulatory conditions of prefessions providing legal services in conveyancing.</t>
  </si>
  <si>
    <t>Christoph U. Schmid  / Marcel Fink / Gabriel S. Lee / Iain Paterson / Steffen Sebastian:</t>
  </si>
  <si>
    <t>These regulation indices are part of the following study for the European Commission:</t>
  </si>
  <si>
    <t>Conveyancing Services Market, Comp/2006/D3/003, October 2007.</t>
  </si>
  <si>
    <t>Please cite this study as the source of these data.</t>
  </si>
  <si>
    <t>Iain Paterson/Marcel Fink/Anthony Ogus et al.:</t>
  </si>
  <si>
    <t>Economic Impact of Regulation in the Field of Liberal Professions in Different Member States”, Institute for Advanced Studies, Vienna.</t>
  </si>
  <si>
    <t>The informations used to calculate the regulation indices for legal services in conveyancing were taken from expert country reports,</t>
  </si>
  <si>
    <t>which have been produced for the study "Conveyancing Services Market" (see above).</t>
  </si>
  <si>
    <t>and</t>
  </si>
  <si>
    <t>the methodology used by the OECD to calculate their "Indicators of Regulatory Conditions in the Professional Services"</t>
  </si>
  <si>
    <t xml:space="preserve">(which again heavily relies on the methodology used in the study by IHS in 2003); see: </t>
  </si>
  <si>
    <t>http://www.oecd.org/document/24/0,3343,en_2649_37463_35858776_1_1_1_37463,00.html</t>
  </si>
  <si>
    <t>Regulatory stauts refers to late 2006.</t>
  </si>
  <si>
    <t>Vienna, 2003;</t>
  </si>
  <si>
    <t>ERLC*0.25+</t>
  </si>
  <si>
    <t>ERED*0.25+</t>
  </si>
  <si>
    <t>ERQT*0.5</t>
  </si>
  <si>
    <t>ERED1*0.3+ERED2*0.4+</t>
  </si>
  <si>
    <t>ERED3*0.3</t>
  </si>
  <si>
    <t>MCPR*0.5+</t>
  </si>
  <si>
    <t>MCAD*0.17+</t>
  </si>
  <si>
    <t>MCLOC*0.11+</t>
  </si>
  <si>
    <t>MCBU*0.11+</t>
  </si>
  <si>
    <t>MCIC*0.11</t>
  </si>
  <si>
    <t>4.5 = only allowed with comprarable</t>
  </si>
  <si>
    <t>CPIS*0.36+</t>
  </si>
  <si>
    <t>CPC*0.18+</t>
  </si>
  <si>
    <t>CPERED*0.18+</t>
  </si>
  <si>
    <t>+ CPCONEDUC*0.18 + CPOS*0.12</t>
  </si>
  <si>
    <t>ERLC*0.33+</t>
  </si>
  <si>
    <t>EREDEWM*0.33+</t>
  </si>
  <si>
    <t>ERQT*0.33</t>
  </si>
  <si>
    <t>ERED1*0.33+ERED2*0.33+</t>
  </si>
  <si>
    <t>ERED3*0.33</t>
  </si>
  <si>
    <t>MCPR*0.2+</t>
  </si>
  <si>
    <t>MCAD*0.2+</t>
  </si>
  <si>
    <t>MCLOC*0.2+</t>
  </si>
  <si>
    <t>MCBU*0.2+</t>
  </si>
  <si>
    <t>MCIC*0.2</t>
  </si>
  <si>
    <t>CPIS*0.2+</t>
  </si>
  <si>
    <t>CPC*0.2+</t>
  </si>
  <si>
    <t>CPERED*0.2+</t>
  </si>
  <si>
    <t>+ CPCONEDUC*0.2 + CPOS*0.2</t>
  </si>
  <si>
    <t>ERLC*0.4+</t>
  </si>
  <si>
    <t>EREDEWM*0.4+</t>
  </si>
  <si>
    <t>ERQT*0.2</t>
  </si>
  <si>
    <t>MCPR*0.38+</t>
  </si>
  <si>
    <t>MCAD*0.23+</t>
  </si>
  <si>
    <t>MCBU*0.19+</t>
  </si>
  <si>
    <t>MCIC*0.19</t>
  </si>
  <si>
    <t>CPIS*0.25+</t>
  </si>
  <si>
    <t>CPC*0.25+</t>
  </si>
  <si>
    <t>CPERED*0.25+</t>
  </si>
  <si>
    <t xml:space="preserve">However, here the methodology has been changed in several points when compared to these earlier studies in order to provide a more </t>
  </si>
  <si>
    <r>
      <t xml:space="preserve">a more specific picture of regulations relevant for legal services </t>
    </r>
    <r>
      <rPr>
        <i/>
        <sz val="12"/>
        <rFont val="Arial"/>
        <family val="2"/>
      </rPr>
      <t>in conveyancing</t>
    </r>
    <r>
      <rPr>
        <sz val="12"/>
        <rFont val="Arial"/>
        <family val="0"/>
      </rPr>
      <t xml:space="preserve"> (and </t>
    </r>
    <r>
      <rPr>
        <i/>
        <sz val="12"/>
        <rFont val="Arial"/>
        <family val="2"/>
      </rPr>
      <t>not the total of legal services</t>
    </r>
    <r>
      <rPr>
        <sz val="12"/>
        <rFont val="Arial"/>
        <family val="0"/>
      </rPr>
      <t xml:space="preserve">). </t>
    </r>
  </si>
  <si>
    <t>liberal professions for the European Commission:</t>
  </si>
  <si>
    <r>
      <t xml:space="preserve">The methodology  for the calculation of these indices is </t>
    </r>
    <r>
      <rPr>
        <i/>
        <sz val="12"/>
        <rFont val="Arial"/>
        <family val="2"/>
      </rPr>
      <t xml:space="preserve">partly </t>
    </r>
    <r>
      <rPr>
        <sz val="12"/>
        <rFont val="Arial"/>
        <family val="0"/>
      </rPr>
      <t>based on the methodology of the following study on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</si>
</sst>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2"/>
      <color indexed="40"/>
      <name val="Arial"/>
      <family val="0"/>
    </font>
    <font>
      <sz val="10"/>
      <color indexed="40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8" xfId="0" applyBorder="1" applyAlignment="1">
      <alignment horizontal="left" wrapText="1"/>
    </xf>
    <xf numFmtId="49" fontId="0" fillId="0" borderId="8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wrapText="1"/>
    </xf>
    <xf numFmtId="49" fontId="0" fillId="0" borderId="11" xfId="0" applyNumberFormat="1" applyBorder="1" applyAlignment="1">
      <alignment/>
    </xf>
    <xf numFmtId="0" fontId="0" fillId="3" borderId="12" xfId="0" applyFill="1" applyBorder="1" applyAlignment="1">
      <alignment horizontal="center"/>
    </xf>
    <xf numFmtId="49" fontId="0" fillId="3" borderId="12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0" borderId="3" xfId="0" applyBorder="1" applyAlignment="1">
      <alignment/>
    </xf>
    <xf numFmtId="49" fontId="0" fillId="0" borderId="16" xfId="0" applyNumberFormat="1" applyBorder="1" applyAlignment="1">
      <alignment/>
    </xf>
    <xf numFmtId="0" fontId="0" fillId="3" borderId="1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0" fillId="0" borderId="18" xfId="0" applyNumberFormat="1" applyBorder="1" applyAlignment="1">
      <alignment/>
    </xf>
    <xf numFmtId="0" fontId="0" fillId="3" borderId="18" xfId="0" applyFill="1" applyBorder="1" applyAlignment="1">
      <alignment/>
    </xf>
    <xf numFmtId="0" fontId="0" fillId="3" borderId="18" xfId="0" applyFill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" borderId="21" xfId="0" applyFont="1" applyFill="1" applyBorder="1" applyAlignment="1">
      <alignment/>
    </xf>
    <xf numFmtId="0" fontId="1" fillId="3" borderId="2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5" xfId="0" applyNumberFormat="1" applyBorder="1" applyAlignment="1">
      <alignment/>
    </xf>
    <xf numFmtId="0" fontId="0" fillId="0" borderId="8" xfId="0" applyBorder="1" applyAlignment="1">
      <alignment/>
    </xf>
    <xf numFmtId="0" fontId="0" fillId="3" borderId="5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26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4" xfId="0" applyBorder="1" applyAlignment="1">
      <alignment/>
    </xf>
    <xf numFmtId="0" fontId="0" fillId="3" borderId="17" xfId="0" applyFill="1" applyBorder="1" applyAlignment="1">
      <alignment horizontal="center" wrapText="1"/>
    </xf>
    <xf numFmtId="0" fontId="0" fillId="3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1" fillId="3" borderId="28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1" fillId="4" borderId="30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/>
    </xf>
    <xf numFmtId="0" fontId="0" fillId="3" borderId="12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4" borderId="24" xfId="0" applyFont="1" applyFill="1" applyBorder="1" applyAlignment="1">
      <alignment/>
    </xf>
    <xf numFmtId="0" fontId="1" fillId="4" borderId="24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/>
    </xf>
    <xf numFmtId="0" fontId="1" fillId="0" borderId="25" xfId="0" applyFont="1" applyBorder="1" applyAlignment="1">
      <alignment horizontal="left" wrapText="1"/>
    </xf>
    <xf numFmtId="49" fontId="0" fillId="0" borderId="14" xfId="0" applyNumberFormat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36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37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38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8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horizontal="left" wrapText="1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18" xfId="0" applyBorder="1" applyAlignment="1">
      <alignment horizontal="left" wrapText="1"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7" fillId="5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6" borderId="5" xfId="0" applyFont="1" applyFill="1" applyBorder="1" applyAlignment="1">
      <alignment/>
    </xf>
    <xf numFmtId="0" fontId="6" fillId="0" borderId="35" xfId="0" applyFont="1" applyBorder="1" applyAlignment="1">
      <alignment/>
    </xf>
    <xf numFmtId="0" fontId="5" fillId="0" borderId="39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8" xfId="0" applyFont="1" applyBorder="1" applyAlignment="1">
      <alignment/>
    </xf>
    <xf numFmtId="0" fontId="7" fillId="5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6" borderId="4" xfId="0" applyFont="1" applyFill="1" applyBorder="1" applyAlignment="1">
      <alignment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0" fontId="6" fillId="7" borderId="8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41" xfId="0" applyFont="1" applyBorder="1" applyAlignment="1">
      <alignment/>
    </xf>
    <xf numFmtId="0" fontId="5" fillId="0" borderId="25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0" fontId="7" fillId="5" borderId="4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8" fillId="6" borderId="4" xfId="0" applyFont="1" applyFill="1" applyBorder="1" applyAlignment="1">
      <alignment/>
    </xf>
    <xf numFmtId="0" fontId="6" fillId="5" borderId="25" xfId="0" applyFont="1" applyFill="1" applyBorder="1" applyAlignment="1">
      <alignment/>
    </xf>
    <xf numFmtId="0" fontId="6" fillId="5" borderId="14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7" xfId="0" applyFont="1" applyBorder="1" applyAlignment="1">
      <alignment/>
    </xf>
    <xf numFmtId="0" fontId="5" fillId="5" borderId="7" xfId="0" applyFont="1" applyFill="1" applyBorder="1" applyAlignment="1">
      <alignment/>
    </xf>
    <xf numFmtId="0" fontId="7" fillId="5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0" fontId="6" fillId="6" borderId="42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44" xfId="0" applyFont="1" applyBorder="1" applyAlignment="1">
      <alignment/>
    </xf>
    <xf numFmtId="0" fontId="6" fillId="7" borderId="7" xfId="0" applyFont="1" applyFill="1" applyBorder="1" applyAlignment="1">
      <alignment/>
    </xf>
    <xf numFmtId="0" fontId="6" fillId="7" borderId="43" xfId="0" applyFont="1" applyFill="1" applyBorder="1" applyAlignment="1">
      <alignment/>
    </xf>
    <xf numFmtId="0" fontId="6" fillId="7" borderId="10" xfId="0" applyFont="1" applyFill="1" applyBorder="1" applyAlignment="1">
      <alignment/>
    </xf>
    <xf numFmtId="0" fontId="0" fillId="3" borderId="36" xfId="0" applyFill="1" applyBorder="1" applyAlignment="1">
      <alignment/>
    </xf>
    <xf numFmtId="0" fontId="6" fillId="7" borderId="44" xfId="0" applyFont="1" applyFill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5" fillId="0" borderId="38" xfId="0" applyFont="1" applyBorder="1" applyAlignment="1">
      <alignment/>
    </xf>
    <xf numFmtId="0" fontId="6" fillId="0" borderId="48" xfId="0" applyFont="1" applyBorder="1" applyAlignment="1">
      <alignment/>
    </xf>
    <xf numFmtId="0" fontId="5" fillId="5" borderId="3" xfId="0" applyFont="1" applyFill="1" applyBorder="1" applyAlignment="1">
      <alignment/>
    </xf>
    <xf numFmtId="0" fontId="7" fillId="5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38" xfId="0" applyFont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8" fillId="6" borderId="42" xfId="0" applyFont="1" applyFill="1" applyBorder="1" applyAlignment="1">
      <alignment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8" fillId="6" borderId="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5" fillId="0" borderId="17" xfId="0" applyFont="1" applyBorder="1" applyAlignment="1">
      <alignment/>
    </xf>
    <xf numFmtId="0" fontId="7" fillId="5" borderId="0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12" xfId="0" applyFont="1" applyFill="1" applyBorder="1" applyAlignment="1">
      <alignment/>
    </xf>
    <xf numFmtId="0" fontId="6" fillId="0" borderId="32" xfId="0" applyFont="1" applyBorder="1" applyAlignment="1">
      <alignment/>
    </xf>
    <xf numFmtId="0" fontId="1" fillId="2" borderId="51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7" fillId="0" borderId="9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6" fillId="0" borderId="9" xfId="0" applyFont="1" applyBorder="1" applyAlignment="1">
      <alignment/>
    </xf>
    <xf numFmtId="0" fontId="6" fillId="0" borderId="13" xfId="0" applyFont="1" applyBorder="1" applyAlignment="1">
      <alignment/>
    </xf>
    <xf numFmtId="0" fontId="6" fillId="7" borderId="9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0" borderId="33" xfId="0" applyFont="1" applyBorder="1" applyAlignment="1">
      <alignment/>
    </xf>
    <xf numFmtId="0" fontId="5" fillId="0" borderId="26" xfId="0" applyFont="1" applyBorder="1" applyAlignment="1">
      <alignment/>
    </xf>
    <xf numFmtId="0" fontId="5" fillId="3" borderId="52" xfId="0" applyFont="1" applyFill="1" applyBorder="1" applyAlignment="1">
      <alignment/>
    </xf>
    <xf numFmtId="0" fontId="5" fillId="3" borderId="30" xfId="0" applyFont="1" applyFill="1" applyBorder="1" applyAlignment="1">
      <alignment/>
    </xf>
    <xf numFmtId="0" fontId="5" fillId="3" borderId="5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39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42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12" xfId="0" applyFont="1" applyFill="1" applyBorder="1" applyAlignment="1">
      <alignment/>
    </xf>
    <xf numFmtId="0" fontId="5" fillId="3" borderId="27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5" fillId="3" borderId="4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43" xfId="0" applyFont="1" applyFill="1" applyBorder="1" applyAlignment="1">
      <alignment/>
    </xf>
    <xf numFmtId="0" fontId="5" fillId="3" borderId="54" xfId="0" applyFont="1" applyFill="1" applyBorder="1" applyAlignment="1">
      <alignment/>
    </xf>
    <xf numFmtId="0" fontId="6" fillId="3" borderId="51" xfId="0" applyFont="1" applyFill="1" applyBorder="1" applyAlignment="1">
      <alignment/>
    </xf>
    <xf numFmtId="0" fontId="6" fillId="3" borderId="55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6" fillId="3" borderId="42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0" fontId="5" fillId="3" borderId="38" xfId="0" applyFont="1" applyFill="1" applyBorder="1" applyAlignment="1">
      <alignment/>
    </xf>
    <xf numFmtId="0" fontId="5" fillId="3" borderId="41" xfId="0" applyFont="1" applyFill="1" applyBorder="1" applyAlignment="1">
      <alignment/>
    </xf>
    <xf numFmtId="0" fontId="5" fillId="3" borderId="25" xfId="0" applyFont="1" applyFill="1" applyBorder="1" applyAlignment="1">
      <alignment/>
    </xf>
    <xf numFmtId="0" fontId="5" fillId="3" borderId="35" xfId="0" applyFont="1" applyFill="1" applyBorder="1" applyAlignment="1">
      <alignment/>
    </xf>
    <xf numFmtId="0" fontId="6" fillId="3" borderId="25" xfId="0" applyFont="1" applyFill="1" applyBorder="1" applyAlignment="1">
      <alignment/>
    </xf>
    <xf numFmtId="0" fontId="6" fillId="3" borderId="48" xfId="0" applyFont="1" applyFill="1" applyBorder="1" applyAlignment="1">
      <alignment/>
    </xf>
    <xf numFmtId="0" fontId="5" fillId="0" borderId="36" xfId="0" applyFont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5" fillId="3" borderId="36" xfId="0" applyFont="1" applyFill="1" applyBorder="1" applyAlignment="1">
      <alignment/>
    </xf>
    <xf numFmtId="0" fontId="6" fillId="3" borderId="26" xfId="0" applyFont="1" applyFill="1" applyBorder="1" applyAlignment="1">
      <alignment/>
    </xf>
    <xf numFmtId="49" fontId="6" fillId="0" borderId="27" xfId="0" applyNumberFormat="1" applyFont="1" applyBorder="1" applyAlignment="1">
      <alignment/>
    </xf>
    <xf numFmtId="0" fontId="5" fillId="0" borderId="37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6" fillId="3" borderId="29" xfId="0" applyFont="1" applyFill="1" applyBorder="1" applyAlignment="1">
      <alignment/>
    </xf>
    <xf numFmtId="0" fontId="6" fillId="3" borderId="30" xfId="0" applyFont="1" applyFill="1" applyBorder="1" applyAlignment="1">
      <alignment/>
    </xf>
    <xf numFmtId="0" fontId="6" fillId="3" borderId="27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5" fillId="5" borderId="37" xfId="0" applyFont="1" applyFill="1" applyBorder="1" applyAlignment="1">
      <alignment/>
    </xf>
    <xf numFmtId="0" fontId="5" fillId="5" borderId="39" xfId="0" applyFont="1" applyFill="1" applyBorder="1" applyAlignment="1">
      <alignment/>
    </xf>
    <xf numFmtId="0" fontId="6" fillId="5" borderId="26" xfId="0" applyFont="1" applyFill="1" applyBorder="1" applyAlignment="1">
      <alignment/>
    </xf>
    <xf numFmtId="0" fontId="6" fillId="5" borderId="27" xfId="0" applyFont="1" applyFill="1" applyBorder="1" applyAlignment="1">
      <alignment/>
    </xf>
    <xf numFmtId="0" fontId="6" fillId="7" borderId="0" xfId="0" applyNumberFormat="1" applyFont="1" applyFill="1" applyBorder="1" applyAlignment="1">
      <alignment/>
    </xf>
    <xf numFmtId="0" fontId="5" fillId="3" borderId="14" xfId="0" applyFont="1" applyFill="1" applyBorder="1" applyAlignment="1">
      <alignment/>
    </xf>
    <xf numFmtId="0" fontId="6" fillId="7" borderId="8" xfId="0" applyNumberFormat="1" applyFont="1" applyFill="1" applyBorder="1" applyAlignment="1">
      <alignment/>
    </xf>
    <xf numFmtId="0" fontId="5" fillId="3" borderId="48" xfId="0" applyFont="1" applyFill="1" applyBorder="1" applyAlignment="1">
      <alignment/>
    </xf>
    <xf numFmtId="0" fontId="5" fillId="0" borderId="48" xfId="0" applyFont="1" applyBorder="1" applyAlignment="1">
      <alignment/>
    </xf>
    <xf numFmtId="0" fontId="5" fillId="3" borderId="40" xfId="0" applyFont="1" applyFill="1" applyBorder="1" applyAlignment="1">
      <alignment/>
    </xf>
    <xf numFmtId="0" fontId="7" fillId="5" borderId="42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6" fillId="0" borderId="44" xfId="0" applyFont="1" applyFill="1" applyBorder="1" applyAlignment="1">
      <alignment horizontal="right"/>
    </xf>
    <xf numFmtId="0" fontId="6" fillId="6" borderId="42" xfId="0" applyFont="1" applyFill="1" applyBorder="1" applyAlignment="1">
      <alignment horizontal="right"/>
    </xf>
    <xf numFmtId="0" fontId="6" fillId="0" borderId="43" xfId="0" applyFont="1" applyFill="1" applyBorder="1" applyAlignment="1">
      <alignment horizontal="right"/>
    </xf>
    <xf numFmtId="0" fontId="6" fillId="0" borderId="44" xfId="0" applyFont="1" applyBorder="1" applyAlignment="1">
      <alignment horizontal="right"/>
    </xf>
    <xf numFmtId="0" fontId="6" fillId="0" borderId="47" xfId="0" applyFont="1" applyFill="1" applyBorder="1" applyAlignment="1">
      <alignment horizontal="right"/>
    </xf>
    <xf numFmtId="0" fontId="5" fillId="5" borderId="36" xfId="0" applyFont="1" applyFill="1" applyBorder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3" borderId="54" xfId="0" applyFill="1" applyBorder="1" applyAlignment="1">
      <alignment/>
    </xf>
    <xf numFmtId="0" fontId="1" fillId="3" borderId="18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/>
    </xf>
    <xf numFmtId="0" fontId="1" fillId="0" borderId="0" xfId="0" applyFont="1" applyBorder="1" applyAlignment="1">
      <alignment/>
    </xf>
    <xf numFmtId="49" fontId="0" fillId="0" borderId="39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49" fontId="0" fillId="0" borderId="50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0" fillId="3" borderId="56" xfId="0" applyFill="1" applyBorder="1" applyAlignment="1">
      <alignment/>
    </xf>
    <xf numFmtId="0" fontId="0" fillId="3" borderId="39" xfId="0" applyFill="1" applyBorder="1" applyAlignment="1">
      <alignment/>
    </xf>
    <xf numFmtId="0" fontId="1" fillId="3" borderId="27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/>
    </xf>
    <xf numFmtId="0" fontId="1" fillId="0" borderId="39" xfId="0" applyFont="1" applyBorder="1" applyAlignment="1">
      <alignment/>
    </xf>
    <xf numFmtId="0" fontId="0" fillId="0" borderId="39" xfId="0" applyBorder="1" applyAlignment="1">
      <alignment horizontal="left" wrapText="1"/>
    </xf>
    <xf numFmtId="0" fontId="0" fillId="0" borderId="39" xfId="0" applyBorder="1" applyAlignment="1">
      <alignment/>
    </xf>
    <xf numFmtId="0" fontId="1" fillId="0" borderId="39" xfId="0" applyFont="1" applyBorder="1" applyAlignment="1">
      <alignment vertical="center" wrapText="1"/>
    </xf>
    <xf numFmtId="0" fontId="1" fillId="0" borderId="49" xfId="0" applyFont="1" applyBorder="1" applyAlignment="1">
      <alignment horizontal="left" wrapText="1"/>
    </xf>
    <xf numFmtId="49" fontId="0" fillId="0" borderId="50" xfId="0" applyNumberFormat="1" applyBorder="1" applyAlignment="1">
      <alignment/>
    </xf>
    <xf numFmtId="49" fontId="0" fillId="0" borderId="49" xfId="0" applyNumberFormat="1" applyBorder="1" applyAlignment="1">
      <alignment/>
    </xf>
    <xf numFmtId="49" fontId="0" fillId="0" borderId="33" xfId="0" applyNumberFormat="1" applyBorder="1" applyAlignment="1">
      <alignment/>
    </xf>
    <xf numFmtId="0" fontId="1" fillId="3" borderId="57" xfId="0" applyFont="1" applyFill="1" applyBorder="1" applyAlignment="1">
      <alignment/>
    </xf>
    <xf numFmtId="0" fontId="1" fillId="3" borderId="58" xfId="0" applyFont="1" applyFill="1" applyBorder="1" applyAlignment="1">
      <alignment/>
    </xf>
    <xf numFmtId="0" fontId="1" fillId="3" borderId="35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/>
    </xf>
    <xf numFmtId="0" fontId="1" fillId="3" borderId="39" xfId="0" applyFont="1" applyFill="1" applyBorder="1" applyAlignment="1">
      <alignment/>
    </xf>
    <xf numFmtId="0" fontId="1" fillId="3" borderId="16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49" fontId="0" fillId="0" borderId="50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5" borderId="41" xfId="0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5" borderId="9" xfId="0" applyFont="1" applyFill="1" applyBorder="1" applyAlignment="1">
      <alignment/>
    </xf>
    <xf numFmtId="0" fontId="6" fillId="0" borderId="36" xfId="0" applyFont="1" applyBorder="1" applyAlignment="1">
      <alignment/>
    </xf>
    <xf numFmtId="0" fontId="6" fillId="7" borderId="45" xfId="0" applyFont="1" applyFill="1" applyBorder="1" applyAlignment="1">
      <alignment/>
    </xf>
    <xf numFmtId="0" fontId="6" fillId="7" borderId="46" xfId="0" applyFont="1" applyFill="1" applyBorder="1" applyAlignment="1">
      <alignment/>
    </xf>
    <xf numFmtId="0" fontId="6" fillId="7" borderId="32" xfId="0" applyFont="1" applyFill="1" applyBorder="1" applyAlignment="1">
      <alignment/>
    </xf>
    <xf numFmtId="0" fontId="6" fillId="7" borderId="33" xfId="0" applyFont="1" applyFill="1" applyBorder="1" applyAlignment="1">
      <alignment/>
    </xf>
    <xf numFmtId="0" fontId="6" fillId="7" borderId="47" xfId="0" applyFont="1" applyFill="1" applyBorder="1" applyAlignment="1">
      <alignment/>
    </xf>
    <xf numFmtId="49" fontId="6" fillId="0" borderId="49" xfId="0" applyNumberFormat="1" applyFont="1" applyBorder="1" applyAlignment="1">
      <alignment/>
    </xf>
    <xf numFmtId="0" fontId="5" fillId="5" borderId="54" xfId="0" applyFont="1" applyFill="1" applyBorder="1" applyAlignment="1">
      <alignment/>
    </xf>
    <xf numFmtId="0" fontId="6" fillId="5" borderId="51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6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6" fillId="8" borderId="36" xfId="0" applyFont="1" applyFill="1" applyBorder="1" applyAlignment="1">
      <alignment/>
    </xf>
    <xf numFmtId="0" fontId="0" fillId="0" borderId="20" xfId="0" applyBorder="1" applyAlignment="1">
      <alignment/>
    </xf>
    <xf numFmtId="0" fontId="6" fillId="8" borderId="0" xfId="0" applyFont="1" applyFill="1" applyBorder="1" applyAlignment="1">
      <alignment/>
    </xf>
    <xf numFmtId="0" fontId="6" fillId="8" borderId="9" xfId="0" applyFont="1" applyFill="1" applyBorder="1" applyAlignment="1">
      <alignment/>
    </xf>
    <xf numFmtId="0" fontId="6" fillId="8" borderId="51" xfId="0" applyFont="1" applyFill="1" applyBorder="1" applyAlignment="1">
      <alignment/>
    </xf>
    <xf numFmtId="0" fontId="6" fillId="8" borderId="55" xfId="0" applyFont="1" applyFill="1" applyBorder="1" applyAlignment="1">
      <alignment/>
    </xf>
    <xf numFmtId="0" fontId="6" fillId="8" borderId="33" xfId="0" applyFont="1" applyFill="1" applyBorder="1" applyAlignment="1">
      <alignment/>
    </xf>
    <xf numFmtId="0" fontId="6" fillId="8" borderId="31" xfId="0" applyFont="1" applyFill="1" applyBorder="1" applyAlignment="1">
      <alignment/>
    </xf>
    <xf numFmtId="0" fontId="6" fillId="8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1" fillId="5" borderId="3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6" borderId="36" xfId="0" applyFont="1" applyFill="1" applyBorder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8" borderId="36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9" xfId="0" applyFill="1" applyBorder="1" applyAlignment="1">
      <alignment/>
    </xf>
    <xf numFmtId="0" fontId="0" fillId="8" borderId="31" xfId="0" applyFill="1" applyBorder="1" applyAlignment="1">
      <alignment/>
    </xf>
    <xf numFmtId="0" fontId="0" fillId="8" borderId="32" xfId="0" applyFill="1" applyBorder="1" applyAlignment="1">
      <alignment/>
    </xf>
    <xf numFmtId="0" fontId="0" fillId="8" borderId="33" xfId="0" applyFill="1" applyBorder="1" applyAlignment="1">
      <alignment/>
    </xf>
    <xf numFmtId="0" fontId="0" fillId="8" borderId="55" xfId="0" applyFill="1" applyBorder="1" applyAlignment="1">
      <alignment/>
    </xf>
    <xf numFmtId="0" fontId="0" fillId="8" borderId="54" xfId="0" applyFill="1" applyBorder="1" applyAlignment="1">
      <alignment/>
    </xf>
    <xf numFmtId="0" fontId="0" fillId="8" borderId="51" xfId="0" applyFill="1" applyBorder="1" applyAlignment="1">
      <alignment/>
    </xf>
    <xf numFmtId="0" fontId="5" fillId="5" borderId="0" xfId="0" applyFont="1" applyFill="1" applyBorder="1" applyAlignment="1">
      <alignment/>
    </xf>
    <xf numFmtId="0" fontId="6" fillId="9" borderId="54" xfId="0" applyFont="1" applyFill="1" applyBorder="1" applyAlignment="1">
      <alignment/>
    </xf>
    <xf numFmtId="0" fontId="6" fillId="9" borderId="51" xfId="0" applyFont="1" applyFill="1" applyBorder="1" applyAlignment="1">
      <alignment/>
    </xf>
    <xf numFmtId="0" fontId="6" fillId="9" borderId="55" xfId="0" applyFont="1" applyFill="1" applyBorder="1" applyAlignment="1">
      <alignment/>
    </xf>
    <xf numFmtId="0" fontId="6" fillId="9" borderId="36" xfId="0" applyFont="1" applyFill="1" applyBorder="1" applyAlignment="1">
      <alignment/>
    </xf>
    <xf numFmtId="0" fontId="6" fillId="9" borderId="0" xfId="0" applyFont="1" applyFill="1" applyBorder="1" applyAlignment="1">
      <alignment/>
    </xf>
    <xf numFmtId="0" fontId="6" fillId="9" borderId="9" xfId="0" applyFont="1" applyFill="1" applyBorder="1" applyAlignment="1">
      <alignment/>
    </xf>
    <xf numFmtId="0" fontId="6" fillId="9" borderId="33" xfId="0" applyFont="1" applyFill="1" applyBorder="1" applyAlignment="1">
      <alignment/>
    </xf>
    <xf numFmtId="0" fontId="6" fillId="9" borderId="31" xfId="0" applyFont="1" applyFill="1" applyBorder="1" applyAlignment="1">
      <alignment/>
    </xf>
    <xf numFmtId="0" fontId="6" fillId="9" borderId="32" xfId="0" applyFont="1" applyFill="1" applyBorder="1" applyAlignment="1">
      <alignment/>
    </xf>
    <xf numFmtId="0" fontId="0" fillId="9" borderId="54" xfId="0" applyFill="1" applyBorder="1" applyAlignment="1">
      <alignment/>
    </xf>
    <xf numFmtId="0" fontId="0" fillId="9" borderId="51" xfId="0" applyFill="1" applyBorder="1" applyAlignment="1">
      <alignment/>
    </xf>
    <xf numFmtId="0" fontId="0" fillId="9" borderId="36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55" xfId="0" applyFill="1" applyBorder="1" applyAlignment="1">
      <alignment/>
    </xf>
    <xf numFmtId="0" fontId="0" fillId="9" borderId="9" xfId="0" applyFill="1" applyBorder="1" applyAlignment="1">
      <alignment/>
    </xf>
    <xf numFmtId="0" fontId="0" fillId="9" borderId="32" xfId="0" applyFill="1" applyBorder="1" applyAlignment="1">
      <alignment/>
    </xf>
    <xf numFmtId="0" fontId="0" fillId="9" borderId="33" xfId="0" applyFill="1" applyBorder="1" applyAlignment="1">
      <alignment/>
    </xf>
    <xf numFmtId="0" fontId="0" fillId="9" borderId="31" xfId="0" applyFill="1" applyBorder="1" applyAlignment="1">
      <alignment/>
    </xf>
    <xf numFmtId="0" fontId="0" fillId="9" borderId="0" xfId="0" applyFill="1" applyAlignment="1">
      <alignment/>
    </xf>
    <xf numFmtId="0" fontId="5" fillId="0" borderId="4" xfId="0" applyFont="1" applyBorder="1" applyAlignment="1">
      <alignment horizontal="left" wrapText="1"/>
    </xf>
    <xf numFmtId="0" fontId="0" fillId="0" borderId="25" xfId="0" applyBorder="1" applyAlignment="1">
      <alignment/>
    </xf>
    <xf numFmtId="0" fontId="8" fillId="5" borderId="25" xfId="0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6" fillId="5" borderId="48" xfId="0" applyFont="1" applyFill="1" applyBorder="1" applyAlignment="1">
      <alignment/>
    </xf>
    <xf numFmtId="0" fontId="0" fillId="0" borderId="47" xfId="0" applyBorder="1" applyAlignment="1">
      <alignment/>
    </xf>
    <xf numFmtId="0" fontId="6" fillId="5" borderId="5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56" xfId="0" applyFont="1" applyFill="1" applyBorder="1" applyAlignment="1">
      <alignment/>
    </xf>
    <xf numFmtId="0" fontId="0" fillId="3" borderId="59" xfId="0" applyFill="1" applyBorder="1" applyAlignment="1">
      <alignment/>
    </xf>
    <xf numFmtId="0" fontId="0" fillId="3" borderId="42" xfId="0" applyFill="1" applyBorder="1" applyAlignment="1">
      <alignment/>
    </xf>
    <xf numFmtId="0" fontId="0" fillId="3" borderId="43" xfId="0" applyFill="1" applyBorder="1" applyAlignment="1">
      <alignment/>
    </xf>
    <xf numFmtId="0" fontId="7" fillId="5" borderId="6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0" borderId="41" xfId="0" applyBorder="1" applyAlignment="1">
      <alignment/>
    </xf>
    <xf numFmtId="0" fontId="5" fillId="3" borderId="17" xfId="0" applyFont="1" applyFill="1" applyBorder="1" applyAlignment="1">
      <alignment/>
    </xf>
    <xf numFmtId="0" fontId="0" fillId="0" borderId="17" xfId="0" applyBorder="1" applyAlignment="1">
      <alignment/>
    </xf>
    <xf numFmtId="0" fontId="5" fillId="3" borderId="23" xfId="0" applyFont="1" applyFill="1" applyBorder="1" applyAlignment="1">
      <alignment/>
    </xf>
    <xf numFmtId="0" fontId="5" fillId="3" borderId="60" xfId="0" applyFont="1" applyFill="1" applyBorder="1" applyAlignment="1">
      <alignment/>
    </xf>
    <xf numFmtId="0" fontId="5" fillId="3" borderId="51" xfId="0" applyFont="1" applyFill="1" applyBorder="1" applyAlignment="1">
      <alignment/>
    </xf>
    <xf numFmtId="0" fontId="5" fillId="3" borderId="56" xfId="0" applyFont="1" applyFill="1" applyBorder="1" applyAlignment="1">
      <alignment/>
    </xf>
    <xf numFmtId="0" fontId="5" fillId="3" borderId="55" xfId="0" applyFont="1" applyFill="1" applyBorder="1" applyAlignment="1">
      <alignment/>
    </xf>
    <xf numFmtId="0" fontId="5" fillId="3" borderId="61" xfId="0" applyFont="1" applyFill="1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" fillId="3" borderId="65" xfId="0" applyFont="1" applyFill="1" applyBorder="1" applyAlignment="1">
      <alignment/>
    </xf>
    <xf numFmtId="0" fontId="0" fillId="3" borderId="66" xfId="0" applyFill="1" applyBorder="1" applyAlignment="1">
      <alignment/>
    </xf>
    <xf numFmtId="0" fontId="0" fillId="3" borderId="67" xfId="0" applyFill="1" applyBorder="1" applyAlignment="1">
      <alignment/>
    </xf>
    <xf numFmtId="0" fontId="0" fillId="9" borderId="66" xfId="0" applyFill="1" applyBorder="1" applyAlignment="1">
      <alignment horizontal="right"/>
    </xf>
    <xf numFmtId="0" fontId="0" fillId="9" borderId="25" xfId="0" applyFill="1" applyBorder="1" applyAlignment="1">
      <alignment horizontal="right"/>
    </xf>
    <xf numFmtId="0" fontId="0" fillId="10" borderId="66" xfId="0" applyFill="1" applyBorder="1" applyAlignment="1">
      <alignment horizontal="right"/>
    </xf>
    <xf numFmtId="0" fontId="0" fillId="7" borderId="25" xfId="0" applyFill="1" applyBorder="1" applyAlignment="1">
      <alignment horizontal="right"/>
    </xf>
    <xf numFmtId="0" fontId="0" fillId="8" borderId="66" xfId="0" applyFill="1" applyBorder="1" applyAlignment="1">
      <alignment horizontal="right"/>
    </xf>
    <xf numFmtId="0" fontId="0" fillId="8" borderId="25" xfId="0" applyFill="1" applyBorder="1" applyAlignment="1">
      <alignment horizontal="right"/>
    </xf>
    <xf numFmtId="0" fontId="0" fillId="10" borderId="25" xfId="0" applyFill="1" applyBorder="1" applyAlignment="1">
      <alignment horizontal="right"/>
    </xf>
    <xf numFmtId="0" fontId="0" fillId="11" borderId="25" xfId="0" applyFill="1" applyBorder="1" applyAlignment="1">
      <alignment horizontal="right"/>
    </xf>
    <xf numFmtId="0" fontId="0" fillId="7" borderId="68" xfId="0" applyFill="1" applyBorder="1" applyAlignment="1">
      <alignment horizontal="right"/>
    </xf>
    <xf numFmtId="0" fontId="0" fillId="7" borderId="66" xfId="0" applyFill="1" applyBorder="1" applyAlignment="1">
      <alignment horizontal="right"/>
    </xf>
    <xf numFmtId="0" fontId="5" fillId="3" borderId="34" xfId="0" applyFont="1" applyFill="1" applyBorder="1" applyAlignment="1">
      <alignment/>
    </xf>
    <xf numFmtId="0" fontId="0" fillId="8" borderId="48" xfId="0" applyFill="1" applyBorder="1" applyAlignment="1">
      <alignment horizontal="right"/>
    </xf>
    <xf numFmtId="0" fontId="0" fillId="10" borderId="48" xfId="0" applyFill="1" applyBorder="1" applyAlignment="1">
      <alignment horizontal="right"/>
    </xf>
    <xf numFmtId="0" fontId="0" fillId="9" borderId="48" xfId="0" applyFill="1" applyBorder="1" applyAlignment="1">
      <alignment horizontal="right"/>
    </xf>
    <xf numFmtId="0" fontId="0" fillId="11" borderId="9" xfId="0" applyFill="1" applyBorder="1" applyAlignment="1">
      <alignment horizontal="right"/>
    </xf>
    <xf numFmtId="0" fontId="0" fillId="7" borderId="48" xfId="0" applyFill="1" applyBorder="1" applyAlignment="1">
      <alignment horizontal="right"/>
    </xf>
    <xf numFmtId="0" fontId="5" fillId="3" borderId="31" xfId="0" applyFont="1" applyFill="1" applyBorder="1" applyAlignment="1">
      <alignment/>
    </xf>
    <xf numFmtId="0" fontId="0" fillId="0" borderId="46" xfId="0" applyBorder="1" applyAlignment="1">
      <alignment/>
    </xf>
    <xf numFmtId="0" fontId="0" fillId="7" borderId="69" xfId="0" applyFill="1" applyBorder="1" applyAlignment="1">
      <alignment horizontal="right"/>
    </xf>
    <xf numFmtId="0" fontId="0" fillId="7" borderId="0" xfId="0" applyFill="1" applyBorder="1" applyAlignment="1">
      <alignment/>
    </xf>
    <xf numFmtId="0" fontId="0" fillId="10" borderId="14" xfId="0" applyFill="1" applyBorder="1" applyAlignment="1">
      <alignment horizontal="right"/>
    </xf>
    <xf numFmtId="0" fontId="0" fillId="11" borderId="14" xfId="0" applyFill="1" applyBorder="1" applyAlignment="1">
      <alignment/>
    </xf>
    <xf numFmtId="0" fontId="0" fillId="9" borderId="54" xfId="0" applyFill="1" applyBorder="1" applyAlignment="1">
      <alignment horizontal="left"/>
    </xf>
    <xf numFmtId="0" fontId="0" fillId="10" borderId="34" xfId="0" applyFill="1" applyBorder="1" applyAlignment="1">
      <alignment horizontal="left"/>
    </xf>
    <xf numFmtId="0" fontId="0" fillId="10" borderId="15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9" xfId="0" applyFill="1" applyBorder="1" applyAlignment="1">
      <alignment/>
    </xf>
    <xf numFmtId="0" fontId="0" fillId="11" borderId="34" xfId="0" applyFill="1" applyBorder="1" applyAlignment="1">
      <alignment/>
    </xf>
    <xf numFmtId="0" fontId="0" fillId="11" borderId="15" xfId="0" applyFill="1" applyBorder="1" applyAlignment="1">
      <alignment/>
    </xf>
    <xf numFmtId="0" fontId="0" fillId="0" borderId="25" xfId="0" applyFill="1" applyBorder="1" applyAlignment="1">
      <alignment/>
    </xf>
    <xf numFmtId="0" fontId="6" fillId="3" borderId="38" xfId="0" applyFont="1" applyFill="1" applyBorder="1" applyAlignment="1">
      <alignment/>
    </xf>
    <xf numFmtId="0" fontId="0" fillId="3" borderId="48" xfId="0" applyFill="1" applyBorder="1" applyAlignment="1">
      <alignment/>
    </xf>
    <xf numFmtId="0" fontId="5" fillId="5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5" fillId="5" borderId="61" xfId="0" applyFont="1" applyFill="1" applyBorder="1" applyAlignment="1">
      <alignment/>
    </xf>
    <xf numFmtId="0" fontId="5" fillId="0" borderId="63" xfId="0" applyFont="1" applyBorder="1" applyAlignment="1">
      <alignment/>
    </xf>
    <xf numFmtId="0" fontId="6" fillId="0" borderId="63" xfId="0" applyFont="1" applyBorder="1" applyAlignment="1">
      <alignment/>
    </xf>
    <xf numFmtId="0" fontId="6" fillId="5" borderId="63" xfId="0" applyFont="1" applyFill="1" applyBorder="1" applyAlignment="1">
      <alignment/>
    </xf>
    <xf numFmtId="0" fontId="6" fillId="5" borderId="6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5" borderId="16" xfId="0" applyFont="1" applyFill="1" applyBorder="1" applyAlignment="1">
      <alignment/>
    </xf>
    <xf numFmtId="0" fontId="6" fillId="3" borderId="35" xfId="0" applyFont="1" applyFill="1" applyBorder="1" applyAlignment="1">
      <alignment/>
    </xf>
    <xf numFmtId="0" fontId="6" fillId="5" borderId="35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5" borderId="4" xfId="0" applyFont="1" applyFill="1" applyBorder="1" applyAlignment="1">
      <alignment/>
    </xf>
    <xf numFmtId="0" fontId="6" fillId="5" borderId="11" xfId="0" applyFont="1" applyFill="1" applyBorder="1" applyAlignment="1">
      <alignment/>
    </xf>
    <xf numFmtId="49" fontId="5" fillId="0" borderId="5" xfId="0" applyNumberFormat="1" applyFont="1" applyFill="1" applyBorder="1" applyAlignment="1">
      <alignment/>
    </xf>
    <xf numFmtId="0" fontId="0" fillId="3" borderId="53" xfId="0" applyFill="1" applyBorder="1" applyAlignment="1">
      <alignment/>
    </xf>
    <xf numFmtId="0" fontId="6" fillId="5" borderId="42" xfId="0" applyFont="1" applyFill="1" applyBorder="1" applyAlignment="1">
      <alignment/>
    </xf>
    <xf numFmtId="49" fontId="5" fillId="5" borderId="45" xfId="0" applyNumberFormat="1" applyFont="1" applyFill="1" applyBorder="1" applyAlignment="1">
      <alignment/>
    </xf>
    <xf numFmtId="49" fontId="5" fillId="0" borderId="32" xfId="0" applyNumberFormat="1" applyFont="1" applyFill="1" applyBorder="1" applyAlignment="1">
      <alignment/>
    </xf>
    <xf numFmtId="0" fontId="6" fillId="5" borderId="50" xfId="0" applyFont="1" applyFill="1" applyBorder="1" applyAlignment="1">
      <alignment/>
    </xf>
    <xf numFmtId="0" fontId="6" fillId="5" borderId="46" xfId="0" applyFont="1" applyFill="1" applyBorder="1" applyAlignment="1">
      <alignment/>
    </xf>
    <xf numFmtId="0" fontId="6" fillId="5" borderId="32" xfId="0" applyFont="1" applyFill="1" applyBorder="1" applyAlignment="1">
      <alignment/>
    </xf>
    <xf numFmtId="0" fontId="6" fillId="5" borderId="47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51" xfId="0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39" xfId="0" applyFont="1" applyFill="1" applyBorder="1" applyAlignment="1">
      <alignment/>
    </xf>
    <xf numFmtId="0" fontId="0" fillId="3" borderId="44" xfId="0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13" fillId="9" borderId="16" xfId="0" applyFont="1" applyFill="1" applyBorder="1" applyAlignment="1">
      <alignment/>
    </xf>
    <xf numFmtId="0" fontId="13" fillId="9" borderId="5" xfId="0" applyFont="1" applyFill="1" applyBorder="1" applyAlignment="1">
      <alignment/>
    </xf>
    <xf numFmtId="0" fontId="0" fillId="9" borderId="40" xfId="0" applyFill="1" applyBorder="1" applyAlignment="1">
      <alignment/>
    </xf>
    <xf numFmtId="0" fontId="0" fillId="9" borderId="39" xfId="0" applyFill="1" applyBorder="1" applyAlignment="1">
      <alignment/>
    </xf>
    <xf numFmtId="0" fontId="11" fillId="9" borderId="18" xfId="0" applyFont="1" applyFill="1" applyBorder="1" applyAlignment="1">
      <alignment/>
    </xf>
    <xf numFmtId="0" fontId="11" fillId="9" borderId="12" xfId="0" applyFont="1" applyFill="1" applyBorder="1" applyAlignment="1">
      <alignment/>
    </xf>
    <xf numFmtId="0" fontId="0" fillId="9" borderId="12" xfId="0" applyFill="1" applyBorder="1" applyAlignment="1">
      <alignment/>
    </xf>
    <xf numFmtId="0" fontId="0" fillId="9" borderId="27" xfId="0" applyFill="1" applyBorder="1" applyAlignment="1">
      <alignment/>
    </xf>
    <xf numFmtId="0" fontId="12" fillId="9" borderId="16" xfId="0" applyFont="1" applyFill="1" applyBorder="1" applyAlignment="1">
      <alignment/>
    </xf>
    <xf numFmtId="0" fontId="12" fillId="9" borderId="5" xfId="0" applyFont="1" applyFill="1" applyBorder="1" applyAlignment="1">
      <alignment/>
    </xf>
    <xf numFmtId="0" fontId="0" fillId="0" borderId="19" xfId="0" applyBorder="1" applyAlignment="1">
      <alignment/>
    </xf>
    <xf numFmtId="0" fontId="13" fillId="9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0" fillId="9" borderId="18" xfId="0" applyFill="1" applyBorder="1" applyAlignment="1">
      <alignment/>
    </xf>
    <xf numFmtId="0" fontId="13" fillId="9" borderId="12" xfId="0" applyFont="1" applyFill="1" applyBorder="1" applyAlignment="1">
      <alignment/>
    </xf>
    <xf numFmtId="0" fontId="0" fillId="9" borderId="16" xfId="0" applyFill="1" applyBorder="1" applyAlignment="1">
      <alignment/>
    </xf>
    <xf numFmtId="0" fontId="0" fillId="9" borderId="5" xfId="0" applyFill="1" applyBorder="1" applyAlignment="1">
      <alignment/>
    </xf>
    <xf numFmtId="0" fontId="9" fillId="9" borderId="0" xfId="0" applyFont="1" applyFill="1" applyBorder="1" applyAlignment="1">
      <alignment/>
    </xf>
    <xf numFmtId="0" fontId="9" fillId="9" borderId="39" xfId="0" applyFont="1" applyFill="1" applyBorder="1" applyAlignment="1">
      <alignment/>
    </xf>
    <xf numFmtId="0" fontId="9" fillId="9" borderId="0" xfId="0" applyFont="1" applyFill="1" applyBorder="1" applyAlignment="1">
      <alignment horizontal="left" wrapText="1"/>
    </xf>
    <xf numFmtId="0" fontId="9" fillId="9" borderId="39" xfId="0" applyFont="1" applyFill="1" applyBorder="1" applyAlignment="1">
      <alignment horizontal="left" wrapText="1"/>
    </xf>
    <xf numFmtId="0" fontId="9" fillId="9" borderId="0" xfId="0" applyFont="1" applyFill="1" applyBorder="1" applyAlignment="1">
      <alignment horizontal="left" wrapText="1"/>
    </xf>
    <xf numFmtId="0" fontId="9" fillId="9" borderId="39" xfId="0" applyFont="1" applyFill="1" applyBorder="1" applyAlignment="1">
      <alignment horizontal="left" wrapText="1"/>
    </xf>
    <xf numFmtId="0" fontId="9" fillId="9" borderId="0" xfId="0" applyFont="1" applyFill="1" applyBorder="1" applyAlignment="1">
      <alignment horizontal="left"/>
    </xf>
    <xf numFmtId="0" fontId="9" fillId="9" borderId="39" xfId="0" applyFont="1" applyFill="1" applyBorder="1" applyAlignment="1">
      <alignment horizontal="left"/>
    </xf>
    <xf numFmtId="0" fontId="9" fillId="9" borderId="0" xfId="0" applyFont="1" applyFill="1" applyBorder="1" applyAlignment="1">
      <alignment horizontal="left" vertical="center" wrapText="1"/>
    </xf>
    <xf numFmtId="0" fontId="9" fillId="9" borderId="39" xfId="0" applyFont="1" applyFill="1" applyBorder="1" applyAlignment="1">
      <alignment horizontal="left" vertical="center" wrapText="1"/>
    </xf>
    <xf numFmtId="0" fontId="9" fillId="9" borderId="18" xfId="0" applyFont="1" applyFill="1" applyBorder="1" applyAlignment="1">
      <alignment/>
    </xf>
    <xf numFmtId="0" fontId="9" fillId="9" borderId="12" xfId="0" applyFont="1" applyFill="1" applyBorder="1" applyAlignment="1">
      <alignment/>
    </xf>
    <xf numFmtId="0" fontId="9" fillId="9" borderId="27" xfId="0" applyFont="1" applyFill="1" applyBorder="1" applyAlignment="1">
      <alignment/>
    </xf>
    <xf numFmtId="0" fontId="0" fillId="3" borderId="9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70" xfId="0" applyBorder="1" applyAlignment="1">
      <alignment/>
    </xf>
    <xf numFmtId="0" fontId="1" fillId="2" borderId="53" xfId="0" applyFont="1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8" xfId="0" applyFont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8" xfId="0" applyFill="1" applyBorder="1" applyAlignment="1">
      <alignment horizontal="left" wrapText="1"/>
    </xf>
    <xf numFmtId="0" fontId="0" fillId="3" borderId="1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justify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3" fillId="3" borderId="71" xfId="0" applyFont="1" applyFill="1" applyBorder="1" applyAlignment="1">
      <alignment horizontal="center" vertical="center"/>
    </xf>
    <xf numFmtId="0" fontId="0" fillId="3" borderId="54" xfId="0" applyFill="1" applyBorder="1" applyAlignment="1">
      <alignment/>
    </xf>
    <xf numFmtId="0" fontId="0" fillId="3" borderId="51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0" xfId="0" applyFill="1" applyBorder="1" applyAlignment="1">
      <alignment/>
    </xf>
    <xf numFmtId="0" fontId="1" fillId="6" borderId="36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5" borderId="17" xfId="0" applyFont="1" applyFill="1" applyBorder="1" applyAlignment="1">
      <alignment/>
    </xf>
    <xf numFmtId="0" fontId="11" fillId="5" borderId="0" xfId="0" applyFont="1" applyFill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17" xfId="19" applyBorder="1" applyAlignment="1">
      <alignment horizontal="left"/>
    </xf>
    <xf numFmtId="0" fontId="14" fillId="0" borderId="0" xfId="19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39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3" fillId="3" borderId="58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horizontal="center" vertical="center"/>
    </xf>
    <xf numFmtId="0" fontId="1" fillId="0" borderId="40" xfId="0" applyFont="1" applyBorder="1" applyAlignment="1">
      <alignment vertical="center" wrapText="1"/>
    </xf>
    <xf numFmtId="0" fontId="1" fillId="0" borderId="39" xfId="0" applyFont="1" applyBorder="1" applyAlignment="1">
      <alignment horizontal="left" wrapText="1"/>
    </xf>
    <xf numFmtId="0" fontId="1" fillId="3" borderId="60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5" xfId="0" applyFill="1" applyBorder="1" applyAlignment="1">
      <alignment/>
    </xf>
    <xf numFmtId="0" fontId="0" fillId="3" borderId="16" xfId="0" applyFill="1" applyBorder="1" applyAlignment="1">
      <alignment horizontal="center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3" borderId="40" xfId="0" applyFill="1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49" fontId="0" fillId="3" borderId="12" xfId="0" applyNumberFormat="1" applyFill="1" applyBorder="1" applyAlignment="1">
      <alignment horizontal="center"/>
    </xf>
    <xf numFmtId="0" fontId="0" fillId="0" borderId="3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4" borderId="51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3" borderId="12" xfId="0" applyFill="1" applyBorder="1" applyAlignment="1">
      <alignment/>
    </xf>
    <xf numFmtId="0" fontId="0" fillId="0" borderId="36" xfId="0" applyBorder="1" applyAlignment="1">
      <alignment/>
    </xf>
    <xf numFmtId="0" fontId="0" fillId="0" borderId="9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document/24/0,3343,en_2649_37463_35858776_1_1_1_37463,00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4" sqref="A14:K14"/>
    </sheetView>
  </sheetViews>
  <sheetFormatPr defaultColWidth="9.140625" defaultRowHeight="12.75"/>
  <cols>
    <col min="1" max="7" width="11.421875" style="0" customWidth="1"/>
    <col min="8" max="8" width="12.57421875" style="0" customWidth="1"/>
    <col min="9" max="16384" width="11.421875" style="0" customWidth="1"/>
  </cols>
  <sheetData>
    <row r="1" spans="1:13" ht="12.75">
      <c r="A1" s="510"/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2"/>
    </row>
    <row r="2" spans="1:13" ht="15" customHeight="1">
      <c r="A2" s="579" t="s">
        <v>264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398"/>
      <c r="M2" s="513"/>
    </row>
    <row r="3" spans="1:13" ht="15" customHeight="1">
      <c r="A3" s="514"/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6"/>
      <c r="M3" s="517"/>
    </row>
    <row r="4" spans="1:12" ht="15" customHeight="1">
      <c r="A4" s="508"/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9"/>
    </row>
    <row r="5" spans="1:13" ht="15">
      <c r="A5" s="518"/>
      <c r="B5" s="519"/>
      <c r="C5" s="519"/>
      <c r="D5" s="519"/>
      <c r="E5" s="519"/>
      <c r="F5" s="519"/>
      <c r="G5" s="519"/>
      <c r="H5" s="519"/>
      <c r="I5" s="511"/>
      <c r="J5" s="511"/>
      <c r="K5" s="511"/>
      <c r="L5" s="511"/>
      <c r="M5" s="512"/>
    </row>
    <row r="6" spans="1:13" ht="15">
      <c r="A6" s="573" t="s">
        <v>266</v>
      </c>
      <c r="B6" s="574"/>
      <c r="C6" s="574"/>
      <c r="D6" s="574"/>
      <c r="E6" s="574"/>
      <c r="F6" s="574"/>
      <c r="G6" s="574"/>
      <c r="H6" s="574"/>
      <c r="I6" s="521"/>
      <c r="J6" s="521"/>
      <c r="K6" s="521"/>
      <c r="L6" s="521"/>
      <c r="M6" s="513"/>
    </row>
    <row r="7" spans="1:13" ht="15">
      <c r="A7" s="581" t="s">
        <v>265</v>
      </c>
      <c r="B7" s="582"/>
      <c r="C7" s="582"/>
      <c r="D7" s="582"/>
      <c r="E7" s="582"/>
      <c r="F7" s="582"/>
      <c r="G7" s="582"/>
      <c r="H7" s="582"/>
      <c r="I7" s="521"/>
      <c r="J7" s="521"/>
      <c r="K7" s="521"/>
      <c r="L7" s="521"/>
      <c r="M7" s="513"/>
    </row>
    <row r="8" spans="1:13" ht="15">
      <c r="A8" s="581" t="s">
        <v>267</v>
      </c>
      <c r="B8" s="582"/>
      <c r="C8" s="582"/>
      <c r="D8" s="582"/>
      <c r="E8" s="582"/>
      <c r="F8" s="582"/>
      <c r="G8" s="582"/>
      <c r="H8" s="522"/>
      <c r="I8" s="521"/>
      <c r="J8" s="521"/>
      <c r="K8" s="521"/>
      <c r="L8" s="521"/>
      <c r="M8" s="513"/>
    </row>
    <row r="9" spans="1:13" ht="12.75">
      <c r="A9" s="575"/>
      <c r="B9" s="576"/>
      <c r="C9" s="576"/>
      <c r="D9" s="576"/>
      <c r="E9" s="576"/>
      <c r="F9" s="576"/>
      <c r="G9" s="576"/>
      <c r="H9" s="576"/>
      <c r="I9" s="521"/>
      <c r="J9" s="521"/>
      <c r="K9" s="521"/>
      <c r="L9" s="521"/>
      <c r="M9" s="513"/>
    </row>
    <row r="10" spans="1:13" ht="15">
      <c r="A10" s="573" t="s">
        <v>268</v>
      </c>
      <c r="B10" s="574"/>
      <c r="C10" s="574"/>
      <c r="D10" s="574"/>
      <c r="E10" s="574"/>
      <c r="F10" s="574"/>
      <c r="G10" s="574"/>
      <c r="H10" s="68"/>
      <c r="I10" s="521"/>
      <c r="J10" s="521"/>
      <c r="K10" s="521"/>
      <c r="L10" s="521"/>
      <c r="M10" s="513"/>
    </row>
    <row r="11" spans="1:13" ht="12.75">
      <c r="A11" s="523"/>
      <c r="B11" s="516"/>
      <c r="C11" s="516"/>
      <c r="D11" s="516"/>
      <c r="E11" s="516"/>
      <c r="F11" s="516"/>
      <c r="G11" s="516"/>
      <c r="H11" s="516"/>
      <c r="I11" s="524"/>
      <c r="J11" s="524"/>
      <c r="K11" s="524"/>
      <c r="L11" s="524"/>
      <c r="M11" s="517"/>
    </row>
    <row r="13" spans="1:13" ht="12.75">
      <c r="A13" s="525"/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12"/>
    </row>
    <row r="14" spans="1:14" ht="12.75" customHeight="1">
      <c r="A14" s="573" t="s">
        <v>321</v>
      </c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27"/>
      <c r="M14" s="528"/>
      <c r="N14" s="504"/>
    </row>
    <row r="15" spans="1:14" ht="12.75" customHeight="1">
      <c r="A15" s="573" t="s">
        <v>320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27"/>
      <c r="M15" s="528"/>
      <c r="N15" s="504"/>
    </row>
    <row r="16" spans="1:14" ht="12.75" customHeight="1">
      <c r="A16" s="573" t="s">
        <v>269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29"/>
      <c r="M16" s="530"/>
      <c r="N16" s="505"/>
    </row>
    <row r="17" spans="1:14" ht="12.75" customHeight="1">
      <c r="A17" s="577" t="s">
        <v>270</v>
      </c>
      <c r="B17" s="578"/>
      <c r="C17" s="578"/>
      <c r="D17" s="578"/>
      <c r="E17" s="578"/>
      <c r="F17" s="578"/>
      <c r="G17" s="578"/>
      <c r="H17" s="578"/>
      <c r="I17" s="578"/>
      <c r="J17" s="578"/>
      <c r="K17" s="578"/>
      <c r="L17" s="531"/>
      <c r="M17" s="532"/>
      <c r="N17" s="507"/>
    </row>
    <row r="18" spans="1:14" ht="15">
      <c r="A18" s="585" t="s">
        <v>278</v>
      </c>
      <c r="B18" s="586"/>
      <c r="C18" s="586"/>
      <c r="D18" s="586"/>
      <c r="E18" s="586"/>
      <c r="F18" s="586"/>
      <c r="G18" s="586"/>
      <c r="H18" s="586"/>
      <c r="I18" s="586"/>
      <c r="J18" s="586"/>
      <c r="K18" s="586"/>
      <c r="L18" s="533"/>
      <c r="M18" s="534"/>
      <c r="N18" s="506"/>
    </row>
    <row r="19" spans="1:14" ht="15">
      <c r="A19" s="587" t="s">
        <v>273</v>
      </c>
      <c r="B19" s="588"/>
      <c r="C19" s="588"/>
      <c r="D19" s="588"/>
      <c r="E19" s="588"/>
      <c r="F19" s="588"/>
      <c r="G19" s="588"/>
      <c r="H19" s="588"/>
      <c r="I19" s="588"/>
      <c r="J19" s="588"/>
      <c r="K19" s="588"/>
      <c r="L19" s="533"/>
      <c r="M19" s="534"/>
      <c r="N19" s="506"/>
    </row>
    <row r="20" spans="1:14" ht="15">
      <c r="A20" s="585" t="s">
        <v>274</v>
      </c>
      <c r="B20" s="586"/>
      <c r="C20" s="586"/>
      <c r="D20" s="586"/>
      <c r="E20" s="586"/>
      <c r="F20" s="586"/>
      <c r="G20" s="586"/>
      <c r="H20" s="586"/>
      <c r="I20" s="586"/>
      <c r="J20" s="586"/>
      <c r="K20" s="586"/>
      <c r="L20" s="533"/>
      <c r="M20" s="534"/>
      <c r="N20" s="506"/>
    </row>
    <row r="21" spans="1:14" ht="15">
      <c r="A21" s="585" t="s">
        <v>275</v>
      </c>
      <c r="B21" s="586"/>
      <c r="C21" s="586"/>
      <c r="D21" s="586"/>
      <c r="E21" s="586"/>
      <c r="F21" s="586"/>
      <c r="G21" s="586"/>
      <c r="H21" s="586"/>
      <c r="I21" s="586"/>
      <c r="J21" s="586"/>
      <c r="K21" s="586"/>
      <c r="L21" s="533"/>
      <c r="M21" s="534"/>
      <c r="N21" s="506"/>
    </row>
    <row r="22" spans="1:14" ht="15">
      <c r="A22" s="583" t="s">
        <v>276</v>
      </c>
      <c r="B22" s="584"/>
      <c r="C22" s="584"/>
      <c r="D22" s="584"/>
      <c r="E22" s="584"/>
      <c r="F22" s="584"/>
      <c r="G22" s="584"/>
      <c r="H22" s="584"/>
      <c r="I22" s="584"/>
      <c r="J22" s="584"/>
      <c r="K22" s="584"/>
      <c r="L22" s="533"/>
      <c r="M22" s="534"/>
      <c r="N22" s="506"/>
    </row>
    <row r="23" spans="1:14" ht="15">
      <c r="A23" s="577"/>
      <c r="B23" s="578"/>
      <c r="C23" s="578"/>
      <c r="D23" s="578"/>
      <c r="E23" s="578"/>
      <c r="F23" s="578"/>
      <c r="G23" s="578"/>
      <c r="H23" s="578"/>
      <c r="I23" s="578"/>
      <c r="J23" s="578"/>
      <c r="K23" s="578"/>
      <c r="L23" s="535"/>
      <c r="M23" s="536"/>
      <c r="N23" s="503"/>
    </row>
    <row r="24" spans="1:14" ht="12.75" customHeight="1">
      <c r="A24" s="577" t="s">
        <v>318</v>
      </c>
      <c r="B24" s="578"/>
      <c r="C24" s="578"/>
      <c r="D24" s="578"/>
      <c r="E24" s="578"/>
      <c r="F24" s="578"/>
      <c r="G24" s="578"/>
      <c r="H24" s="578"/>
      <c r="I24" s="578"/>
      <c r="J24" s="578"/>
      <c r="K24" s="578"/>
      <c r="L24" s="535"/>
      <c r="M24" s="536"/>
      <c r="N24" s="503"/>
    </row>
    <row r="25" spans="1:13" ht="15">
      <c r="A25" s="577" t="s">
        <v>319</v>
      </c>
      <c r="B25" s="578"/>
      <c r="C25" s="578"/>
      <c r="D25" s="578"/>
      <c r="E25" s="578"/>
      <c r="F25" s="578"/>
      <c r="G25" s="578"/>
      <c r="H25" s="578"/>
      <c r="I25" s="578"/>
      <c r="J25" s="578"/>
      <c r="K25" s="578"/>
      <c r="L25" s="398"/>
      <c r="M25" s="513"/>
    </row>
    <row r="26" spans="1:13" ht="12.75">
      <c r="A26" s="523"/>
      <c r="B26" s="516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7"/>
    </row>
    <row r="27" s="509" customFormat="1" ht="12.75"/>
    <row r="28" spans="1:13" ht="12.75">
      <c r="A28" s="525"/>
      <c r="B28" s="526"/>
      <c r="C28" s="526"/>
      <c r="D28" s="526"/>
      <c r="E28" s="526"/>
      <c r="F28" s="526"/>
      <c r="G28" s="526"/>
      <c r="H28" s="526"/>
      <c r="I28" s="526"/>
      <c r="J28" s="526"/>
      <c r="K28" s="526"/>
      <c r="L28" s="526"/>
      <c r="M28" s="512"/>
    </row>
    <row r="29" spans="1:13" ht="15">
      <c r="A29" s="573" t="s">
        <v>277</v>
      </c>
      <c r="B29" s="574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13"/>
    </row>
    <row r="30" spans="1:14" ht="12.75" customHeight="1">
      <c r="A30" s="577" t="s">
        <v>271</v>
      </c>
      <c r="B30" s="578"/>
      <c r="C30" s="578"/>
      <c r="D30" s="578"/>
      <c r="E30" s="578"/>
      <c r="F30" s="578"/>
      <c r="G30" s="578"/>
      <c r="H30" s="578"/>
      <c r="I30" s="578"/>
      <c r="J30" s="578"/>
      <c r="K30" s="578"/>
      <c r="L30" s="578"/>
      <c r="M30" s="536"/>
      <c r="N30" s="503"/>
    </row>
    <row r="31" spans="1:14" ht="12.75" customHeight="1">
      <c r="A31" s="573" t="s">
        <v>272</v>
      </c>
      <c r="B31" s="574"/>
      <c r="C31" s="574"/>
      <c r="D31" s="574"/>
      <c r="E31" s="574"/>
      <c r="F31" s="574"/>
      <c r="G31" s="574"/>
      <c r="H31" s="574"/>
      <c r="I31" s="574"/>
      <c r="J31" s="574"/>
      <c r="K31" s="574"/>
      <c r="L31" s="574"/>
      <c r="M31" s="528"/>
      <c r="N31" s="504"/>
    </row>
    <row r="32" spans="1:14" ht="12.75" customHeight="1">
      <c r="A32" s="537"/>
      <c r="B32" s="538"/>
      <c r="C32" s="538"/>
      <c r="D32" s="538"/>
      <c r="E32" s="538"/>
      <c r="F32" s="538"/>
      <c r="G32" s="538"/>
      <c r="H32" s="538"/>
      <c r="I32" s="538"/>
      <c r="J32" s="538"/>
      <c r="K32" s="538"/>
      <c r="L32" s="538"/>
      <c r="M32" s="539"/>
      <c r="N32" s="504"/>
    </row>
  </sheetData>
  <mergeCells count="21">
    <mergeCell ref="A17:K17"/>
    <mergeCell ref="A20:K20"/>
    <mergeCell ref="A21:K21"/>
    <mergeCell ref="A19:K19"/>
    <mergeCell ref="A18:K18"/>
    <mergeCell ref="A22:K22"/>
    <mergeCell ref="A30:L30"/>
    <mergeCell ref="A31:L31"/>
    <mergeCell ref="A24:K24"/>
    <mergeCell ref="A29:L29"/>
    <mergeCell ref="A23:K23"/>
    <mergeCell ref="A10:G10"/>
    <mergeCell ref="A9:H9"/>
    <mergeCell ref="A25:K25"/>
    <mergeCell ref="A2:K2"/>
    <mergeCell ref="A6:H6"/>
    <mergeCell ref="A7:H7"/>
    <mergeCell ref="A8:G8"/>
    <mergeCell ref="A14:K14"/>
    <mergeCell ref="A15:K15"/>
    <mergeCell ref="A16:K16"/>
  </mergeCells>
  <hyperlinks>
    <hyperlink ref="A22" r:id="rId1" display="http://www.oecd.org/document/24/0,3343,en_2649_37463_35858776_1_1_1_37463,00.html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4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8.00390625" style="0" customWidth="1"/>
    <col min="3" max="4" width="11.57421875" style="0" customWidth="1"/>
    <col min="5" max="5" width="9.8515625" style="0" customWidth="1"/>
    <col min="6" max="7" width="9.57421875" style="0" customWidth="1"/>
    <col min="8" max="8" width="9.421875" style="0" customWidth="1"/>
    <col min="10" max="10" width="10.140625" style="0" customWidth="1"/>
    <col min="11" max="11" width="10.7109375" style="0" customWidth="1"/>
    <col min="12" max="16384" width="11.57421875" style="0" customWidth="1"/>
  </cols>
  <sheetData>
    <row r="1" spans="1:12" ht="12.75">
      <c r="A1" s="395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9"/>
    </row>
    <row r="2" spans="1:12" ht="12.75">
      <c r="A2" s="277" t="s">
        <v>263</v>
      </c>
      <c r="B2" s="385"/>
      <c r="C2" s="497"/>
      <c r="D2" s="398"/>
      <c r="E2" s="398"/>
      <c r="F2" s="398"/>
      <c r="G2" s="398"/>
      <c r="H2" s="398"/>
      <c r="I2" s="398"/>
      <c r="J2" s="398"/>
      <c r="K2" s="398"/>
      <c r="L2" s="400"/>
    </row>
    <row r="3" spans="1:12" ht="12.75">
      <c r="A3" s="397"/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400"/>
    </row>
    <row r="4" spans="1:12" ht="12.75">
      <c r="A4" s="397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400"/>
    </row>
    <row r="5" spans="1:12" ht="13.5" thickBot="1">
      <c r="A5" s="570" t="s">
        <v>0</v>
      </c>
      <c r="B5" s="571"/>
      <c r="C5" s="571"/>
      <c r="D5" s="571"/>
      <c r="E5" s="571"/>
      <c r="F5" s="571"/>
      <c r="G5" s="571"/>
      <c r="H5" s="571"/>
      <c r="I5" s="571"/>
      <c r="J5" s="398"/>
      <c r="K5" s="398"/>
      <c r="L5" s="400"/>
    </row>
    <row r="6" spans="1:12" ht="27">
      <c r="A6" s="1" t="s">
        <v>1</v>
      </c>
      <c r="B6" s="2" t="s">
        <v>2</v>
      </c>
      <c r="C6" s="3" t="s">
        <v>3</v>
      </c>
      <c r="D6" s="3" t="s">
        <v>4</v>
      </c>
      <c r="E6" s="572" t="s">
        <v>5</v>
      </c>
      <c r="F6" s="572"/>
      <c r="G6" s="572"/>
      <c r="H6" s="572"/>
      <c r="I6" s="545"/>
      <c r="J6" s="398"/>
      <c r="K6" s="398"/>
      <c r="L6" s="400"/>
    </row>
    <row r="7" spans="1:12" ht="12.75">
      <c r="A7" s="4" t="s">
        <v>6</v>
      </c>
      <c r="B7" s="5" t="s">
        <v>7</v>
      </c>
      <c r="C7" s="6" t="s">
        <v>8</v>
      </c>
      <c r="D7" s="7"/>
      <c r="E7" s="8"/>
      <c r="F7" s="8"/>
      <c r="G7" s="8"/>
      <c r="H7" s="8"/>
      <c r="I7" s="9"/>
      <c r="J7" s="398"/>
      <c r="K7" s="398"/>
      <c r="L7" s="400"/>
    </row>
    <row r="8" spans="1:12" ht="12.75">
      <c r="A8" s="10"/>
      <c r="B8" s="546" t="s">
        <v>9</v>
      </c>
      <c r="C8" s="7"/>
      <c r="D8" s="7"/>
      <c r="E8" s="11">
        <v>0</v>
      </c>
      <c r="F8" s="11">
        <v>1</v>
      </c>
      <c r="G8" s="11"/>
      <c r="H8" s="11">
        <v>2</v>
      </c>
      <c r="I8" s="12">
        <v>3</v>
      </c>
      <c r="J8" s="398"/>
      <c r="K8" s="398"/>
      <c r="L8" s="400"/>
    </row>
    <row r="9" spans="1:12" ht="12.75">
      <c r="A9" s="10"/>
      <c r="B9" s="547"/>
      <c r="C9" s="14"/>
      <c r="D9" s="15">
        <v>1</v>
      </c>
      <c r="E9" s="16"/>
      <c r="F9" s="16"/>
      <c r="G9" s="16"/>
      <c r="H9" s="16"/>
      <c r="I9" s="17"/>
      <c r="J9" s="398"/>
      <c r="K9" s="398"/>
      <c r="L9" s="400"/>
    </row>
    <row r="10" spans="1:12" ht="12.75">
      <c r="A10" s="18"/>
      <c r="B10" s="548"/>
      <c r="C10" s="20"/>
      <c r="D10" s="20"/>
      <c r="E10" s="21">
        <v>0</v>
      </c>
      <c r="F10" s="22" t="s">
        <v>10</v>
      </c>
      <c r="G10" s="22"/>
      <c r="H10" s="22" t="s">
        <v>11</v>
      </c>
      <c r="I10" s="23">
        <v>6</v>
      </c>
      <c r="J10" s="398"/>
      <c r="K10" s="398"/>
      <c r="L10" s="400"/>
    </row>
    <row r="11" spans="1:12" ht="12.75">
      <c r="A11" s="549"/>
      <c r="B11" s="550"/>
      <c r="C11" s="550"/>
      <c r="D11" s="550"/>
      <c r="E11" s="550"/>
      <c r="F11" s="550"/>
      <c r="G11" s="550"/>
      <c r="H11" s="550"/>
      <c r="I11" s="551"/>
      <c r="J11" s="398"/>
      <c r="K11" s="398"/>
      <c r="L11" s="400"/>
    </row>
    <row r="12" spans="1:12" ht="12.75">
      <c r="A12" s="26" t="s">
        <v>12</v>
      </c>
      <c r="B12" s="552" t="s">
        <v>13</v>
      </c>
      <c r="C12" s="15" t="s">
        <v>8</v>
      </c>
      <c r="D12" s="14"/>
      <c r="E12" s="27"/>
      <c r="F12" s="27"/>
      <c r="G12" s="27"/>
      <c r="H12" s="27"/>
      <c r="I12" s="28"/>
      <c r="J12" s="398"/>
      <c r="K12" s="398"/>
      <c r="L12" s="400"/>
    </row>
    <row r="13" spans="1:12" ht="12.75">
      <c r="A13" s="18"/>
      <c r="B13" s="547"/>
      <c r="C13" s="14"/>
      <c r="D13" s="14"/>
      <c r="E13" s="27"/>
      <c r="F13" s="27"/>
      <c r="G13" s="27"/>
      <c r="H13" s="27"/>
      <c r="I13" s="28"/>
      <c r="J13" s="398"/>
      <c r="K13" s="398"/>
      <c r="L13" s="400"/>
    </row>
    <row r="14" spans="1:12" ht="12.75">
      <c r="A14" s="10" t="s">
        <v>14</v>
      </c>
      <c r="B14" s="553" t="s">
        <v>15</v>
      </c>
      <c r="C14" s="7"/>
      <c r="D14" s="6" t="s">
        <v>16</v>
      </c>
      <c r="E14" s="555" t="s">
        <v>17</v>
      </c>
      <c r="F14" s="555"/>
      <c r="G14" s="555"/>
      <c r="H14" s="555"/>
      <c r="I14" s="556"/>
      <c r="J14" s="398"/>
      <c r="K14" s="398"/>
      <c r="L14" s="400"/>
    </row>
    <row r="15" spans="1:12" ht="12.75">
      <c r="A15" s="10"/>
      <c r="B15" s="554"/>
      <c r="C15" s="20"/>
      <c r="D15" s="20"/>
      <c r="E15" s="29"/>
      <c r="F15" s="29"/>
      <c r="G15" s="29"/>
      <c r="H15" s="29"/>
      <c r="I15" s="30"/>
      <c r="J15" s="398"/>
      <c r="K15" s="398"/>
      <c r="L15" s="400"/>
    </row>
    <row r="16" spans="1:12" ht="12.75">
      <c r="A16" s="31" t="s">
        <v>18</v>
      </c>
      <c r="B16" s="553" t="s">
        <v>19</v>
      </c>
      <c r="C16" s="7"/>
      <c r="D16" s="32"/>
      <c r="E16" s="33"/>
      <c r="F16" s="34"/>
      <c r="G16" s="34"/>
      <c r="H16" s="34"/>
      <c r="I16" s="35"/>
      <c r="J16" s="398"/>
      <c r="K16" s="398"/>
      <c r="L16" s="400"/>
    </row>
    <row r="17" spans="1:12" ht="12.75">
      <c r="A17" s="10"/>
      <c r="B17" s="557"/>
      <c r="C17" s="14"/>
      <c r="D17" s="36" t="s">
        <v>20</v>
      </c>
      <c r="E17" s="558" t="s">
        <v>21</v>
      </c>
      <c r="F17" s="559"/>
      <c r="G17" s="559"/>
      <c r="H17" s="559"/>
      <c r="I17" s="540"/>
      <c r="J17" s="398"/>
      <c r="K17" s="398"/>
      <c r="L17" s="400"/>
    </row>
    <row r="18" spans="1:12" ht="12.75">
      <c r="A18" s="18"/>
      <c r="B18" s="554"/>
      <c r="C18" s="20"/>
      <c r="D18" s="39"/>
      <c r="E18" s="40"/>
      <c r="F18" s="29"/>
      <c r="G18" s="29"/>
      <c r="H18" s="29"/>
      <c r="I18" s="30"/>
      <c r="J18" s="398"/>
      <c r="K18" s="398"/>
      <c r="L18" s="400"/>
    </row>
    <row r="19" spans="1:12" ht="12.75">
      <c r="A19" s="10" t="s">
        <v>22</v>
      </c>
      <c r="B19" s="547" t="s">
        <v>23</v>
      </c>
      <c r="C19" s="14"/>
      <c r="D19" s="14"/>
      <c r="E19" s="559" t="s">
        <v>24</v>
      </c>
      <c r="F19" s="559"/>
      <c r="G19" s="16"/>
      <c r="H19" s="559" t="s">
        <v>25</v>
      </c>
      <c r="I19" s="540"/>
      <c r="J19" s="398"/>
      <c r="K19" s="398"/>
      <c r="L19" s="400"/>
    </row>
    <row r="20" spans="1:12" ht="12.75">
      <c r="A20" s="10"/>
      <c r="B20" s="547"/>
      <c r="C20" s="14"/>
      <c r="D20" s="15" t="s">
        <v>16</v>
      </c>
      <c r="E20" s="559"/>
      <c r="F20" s="559"/>
      <c r="G20" s="16"/>
      <c r="H20" s="559"/>
      <c r="I20" s="540"/>
      <c r="J20" s="398"/>
      <c r="K20" s="398"/>
      <c r="L20" s="400"/>
    </row>
    <row r="21" spans="1:12" ht="12.75">
      <c r="A21" s="18"/>
      <c r="B21" s="548"/>
      <c r="C21" s="20"/>
      <c r="D21" s="20"/>
      <c r="E21" s="541">
        <v>0</v>
      </c>
      <c r="F21" s="542"/>
      <c r="G21" s="29"/>
      <c r="H21" s="542">
        <v>6</v>
      </c>
      <c r="I21" s="543"/>
      <c r="J21" s="398"/>
      <c r="K21" s="398"/>
      <c r="L21" s="400"/>
    </row>
    <row r="22" spans="1:12" ht="12.75">
      <c r="A22" s="549"/>
      <c r="B22" s="550"/>
      <c r="C22" s="550"/>
      <c r="D22" s="550"/>
      <c r="E22" s="550"/>
      <c r="F22" s="550"/>
      <c r="G22" s="550"/>
      <c r="H22" s="550"/>
      <c r="I22" s="551"/>
      <c r="J22" s="398"/>
      <c r="K22" s="398"/>
      <c r="L22" s="400"/>
    </row>
    <row r="23" spans="1:12" ht="12.75">
      <c r="A23" s="26" t="s">
        <v>26</v>
      </c>
      <c r="B23" s="42" t="s">
        <v>27</v>
      </c>
      <c r="C23" s="15" t="s">
        <v>28</v>
      </c>
      <c r="D23" s="14"/>
      <c r="E23" s="27"/>
      <c r="F23" s="27"/>
      <c r="G23" s="27"/>
      <c r="H23" s="27"/>
      <c r="I23" s="28"/>
      <c r="J23" s="398"/>
      <c r="K23" s="398"/>
      <c r="L23" s="400"/>
    </row>
    <row r="24" spans="1:12" ht="12.75">
      <c r="A24" s="10"/>
      <c r="B24" s="553" t="s">
        <v>29</v>
      </c>
      <c r="C24" s="7"/>
      <c r="D24" s="7"/>
      <c r="E24" s="555" t="s">
        <v>24</v>
      </c>
      <c r="F24" s="555"/>
      <c r="G24" s="34"/>
      <c r="H24" s="555" t="s">
        <v>25</v>
      </c>
      <c r="I24" s="556"/>
      <c r="J24" s="398"/>
      <c r="K24" s="398"/>
      <c r="L24" s="400"/>
    </row>
    <row r="25" spans="1:12" ht="12.75">
      <c r="A25" s="10"/>
      <c r="B25" s="557"/>
      <c r="C25" s="14"/>
      <c r="D25" s="15">
        <v>1</v>
      </c>
      <c r="E25" s="16"/>
      <c r="F25" s="16"/>
      <c r="G25" s="16"/>
      <c r="H25" s="559"/>
      <c r="I25" s="540"/>
      <c r="J25" s="398"/>
      <c r="K25" s="398"/>
      <c r="L25" s="400"/>
    </row>
    <row r="26" spans="1:12" ht="12.75">
      <c r="A26" s="18"/>
      <c r="B26" s="554"/>
      <c r="C26" s="20"/>
      <c r="D26" s="20"/>
      <c r="E26" s="542">
        <v>0</v>
      </c>
      <c r="F26" s="542"/>
      <c r="G26" s="29"/>
      <c r="H26" s="542">
        <v>6</v>
      </c>
      <c r="I26" s="543"/>
      <c r="J26" s="398"/>
      <c r="K26" s="398"/>
      <c r="L26" s="400"/>
    </row>
    <row r="27" spans="1:12" ht="13.5" thickBot="1">
      <c r="A27" s="544"/>
      <c r="B27" s="520"/>
      <c r="C27" s="520"/>
      <c r="D27" s="520"/>
      <c r="E27" s="520"/>
      <c r="F27" s="520"/>
      <c r="G27" s="520"/>
      <c r="H27" s="520"/>
      <c r="I27" s="361"/>
      <c r="J27" s="398"/>
      <c r="K27" s="398"/>
      <c r="L27" s="400"/>
    </row>
    <row r="28" spans="1:12" ht="15" thickBot="1">
      <c r="A28" s="45" t="s">
        <v>30</v>
      </c>
      <c r="B28" s="46" t="s">
        <v>31</v>
      </c>
      <c r="C28" s="565" t="s">
        <v>32</v>
      </c>
      <c r="D28" s="591"/>
      <c r="E28" s="591"/>
      <c r="F28" s="591"/>
      <c r="G28" s="591"/>
      <c r="H28" s="591"/>
      <c r="I28" s="592"/>
      <c r="J28" s="398"/>
      <c r="K28" s="398"/>
      <c r="L28" s="400"/>
    </row>
    <row r="29" spans="1:12" ht="12.75">
      <c r="A29" s="286" t="s">
        <v>33</v>
      </c>
      <c r="B29" s="47"/>
      <c r="C29" s="48"/>
      <c r="D29" s="48"/>
      <c r="E29" s="48"/>
      <c r="F29" s="48"/>
      <c r="G29" s="48"/>
      <c r="H29" s="48"/>
      <c r="I29" s="48"/>
      <c r="J29" s="398"/>
      <c r="K29" s="398"/>
      <c r="L29" s="400"/>
    </row>
    <row r="30" spans="1:12" ht="12.75">
      <c r="A30" s="397"/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400"/>
    </row>
    <row r="31" spans="1:12" ht="12.75">
      <c r="A31" s="397"/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400"/>
    </row>
    <row r="32" spans="1:12" ht="12.75">
      <c r="A32" s="397"/>
      <c r="B32" s="398"/>
      <c r="C32" s="398"/>
      <c r="D32" s="398"/>
      <c r="E32" s="398"/>
      <c r="F32" s="398"/>
      <c r="G32" s="398"/>
      <c r="H32" s="398"/>
      <c r="I32" s="398"/>
      <c r="J32" s="398"/>
      <c r="K32" s="398"/>
      <c r="L32" s="400"/>
    </row>
    <row r="33" spans="1:12" ht="12.75">
      <c r="A33" s="397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400"/>
    </row>
    <row r="34" spans="1:12" ht="12.75">
      <c r="A34" s="397"/>
      <c r="B34" s="398"/>
      <c r="C34" s="398"/>
      <c r="D34" s="398"/>
      <c r="E34" s="398"/>
      <c r="F34" s="398"/>
      <c r="G34" s="398"/>
      <c r="H34" s="398"/>
      <c r="I34" s="398"/>
      <c r="J34" s="398"/>
      <c r="K34" s="398"/>
      <c r="L34" s="400"/>
    </row>
    <row r="35" spans="1:12" ht="12.75">
      <c r="A35" s="397"/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400"/>
    </row>
    <row r="36" spans="1:12" ht="13.5" thickBot="1">
      <c r="A36" s="570" t="s">
        <v>34</v>
      </c>
      <c r="B36" s="571"/>
      <c r="C36" s="571"/>
      <c r="D36" s="571"/>
      <c r="E36" s="571"/>
      <c r="F36" s="571"/>
      <c r="G36" s="571"/>
      <c r="H36" s="571"/>
      <c r="I36" s="571"/>
      <c r="J36" s="398"/>
      <c r="K36" s="398"/>
      <c r="L36" s="400"/>
    </row>
    <row r="37" spans="1:12" ht="27">
      <c r="A37" s="49" t="s">
        <v>1</v>
      </c>
      <c r="B37" s="50" t="s">
        <v>2</v>
      </c>
      <c r="C37" s="51" t="s">
        <v>3</v>
      </c>
      <c r="D37" s="51" t="s">
        <v>4</v>
      </c>
      <c r="E37" s="201" t="s">
        <v>5</v>
      </c>
      <c r="F37" s="201"/>
      <c r="G37" s="201"/>
      <c r="H37" s="201"/>
      <c r="I37" s="201"/>
      <c r="J37" s="201"/>
      <c r="K37" s="600"/>
      <c r="L37" s="400"/>
    </row>
    <row r="38" spans="1:12" ht="12.75">
      <c r="A38" s="100" t="s">
        <v>35</v>
      </c>
      <c r="B38" s="52" t="s">
        <v>36</v>
      </c>
      <c r="C38" s="53" t="s">
        <v>37</v>
      </c>
      <c r="D38" s="54"/>
      <c r="E38" s="24"/>
      <c r="F38" s="24"/>
      <c r="G38" s="24"/>
      <c r="H38" s="24"/>
      <c r="I38" s="24"/>
      <c r="J38" s="24"/>
      <c r="K38" s="25"/>
      <c r="L38" s="400"/>
    </row>
    <row r="39" spans="1:12" ht="12.75">
      <c r="A39" s="10"/>
      <c r="B39" s="546" t="s">
        <v>38</v>
      </c>
      <c r="C39" s="7"/>
      <c r="D39" s="7"/>
      <c r="E39" s="601" t="s">
        <v>39</v>
      </c>
      <c r="F39" s="601" t="s">
        <v>40</v>
      </c>
      <c r="G39" s="601" t="s">
        <v>41</v>
      </c>
      <c r="H39" s="601" t="s">
        <v>42</v>
      </c>
      <c r="I39" s="601" t="s">
        <v>43</v>
      </c>
      <c r="J39" s="601" t="s">
        <v>44</v>
      </c>
      <c r="K39" s="603" t="s">
        <v>45</v>
      </c>
      <c r="L39" s="400"/>
    </row>
    <row r="40" spans="1:12" ht="12.75">
      <c r="A40" s="10"/>
      <c r="B40" s="547"/>
      <c r="C40" s="14"/>
      <c r="D40" s="15">
        <v>1</v>
      </c>
      <c r="E40" s="602"/>
      <c r="F40" s="602"/>
      <c r="G40" s="602"/>
      <c r="H40" s="602"/>
      <c r="I40" s="602"/>
      <c r="J40" s="602"/>
      <c r="K40" s="604"/>
      <c r="L40" s="400"/>
    </row>
    <row r="41" spans="1:12" ht="12.75">
      <c r="A41" s="10"/>
      <c r="B41" s="547"/>
      <c r="C41" s="14"/>
      <c r="D41" s="14"/>
      <c r="E41" s="602"/>
      <c r="F41" s="602"/>
      <c r="G41" s="602"/>
      <c r="H41" s="602"/>
      <c r="I41" s="602"/>
      <c r="J41" s="602"/>
      <c r="K41" s="604"/>
      <c r="L41" s="400"/>
    </row>
    <row r="42" spans="1:12" ht="12.75">
      <c r="A42" s="10"/>
      <c r="B42" s="547"/>
      <c r="C42" s="14"/>
      <c r="D42" s="14"/>
      <c r="E42" s="602"/>
      <c r="F42" s="602"/>
      <c r="G42" s="602"/>
      <c r="H42" s="602"/>
      <c r="I42" s="602"/>
      <c r="J42" s="602"/>
      <c r="K42" s="604"/>
      <c r="L42" s="400"/>
    </row>
    <row r="43" spans="1:12" ht="12.75">
      <c r="A43" s="10"/>
      <c r="B43" s="55"/>
      <c r="C43" s="14"/>
      <c r="D43" s="14"/>
      <c r="E43" s="602"/>
      <c r="F43" s="602"/>
      <c r="G43" s="602"/>
      <c r="H43" s="602"/>
      <c r="I43" s="602"/>
      <c r="J43" s="602"/>
      <c r="K43" s="604"/>
      <c r="L43" s="400"/>
    </row>
    <row r="44" spans="1:12" ht="12.75">
      <c r="A44" s="10"/>
      <c r="B44" s="55"/>
      <c r="C44" s="14"/>
      <c r="D44" s="14"/>
      <c r="E44" s="602"/>
      <c r="F44" s="602"/>
      <c r="G44" s="602"/>
      <c r="H44" s="602"/>
      <c r="I44" s="602"/>
      <c r="J44" s="602"/>
      <c r="K44" s="604"/>
      <c r="L44" s="400"/>
    </row>
    <row r="45" spans="1:12" ht="12.75">
      <c r="A45" s="18"/>
      <c r="B45" s="59"/>
      <c r="C45" s="20"/>
      <c r="D45" s="20"/>
      <c r="E45" s="21">
        <v>0</v>
      </c>
      <c r="F45" s="21">
        <v>1</v>
      </c>
      <c r="G45" s="21">
        <v>2</v>
      </c>
      <c r="H45" s="21">
        <v>3</v>
      </c>
      <c r="I45" s="21">
        <v>4</v>
      </c>
      <c r="J45" s="21">
        <v>5</v>
      </c>
      <c r="K45" s="23">
        <v>6</v>
      </c>
      <c r="L45" s="400"/>
    </row>
    <row r="46" spans="1:12" ht="12.75">
      <c r="A46" s="605"/>
      <c r="B46" s="606"/>
      <c r="C46" s="606"/>
      <c r="D46" s="606"/>
      <c r="E46" s="606"/>
      <c r="F46" s="606"/>
      <c r="G46" s="606"/>
      <c r="H46" s="606"/>
      <c r="I46" s="606"/>
      <c r="J46" s="606"/>
      <c r="K46" s="607"/>
      <c r="L46" s="400"/>
    </row>
    <row r="47" spans="1:12" ht="12.75">
      <c r="A47" s="4" t="s">
        <v>46</v>
      </c>
      <c r="B47" s="5" t="s">
        <v>47</v>
      </c>
      <c r="C47" s="6" t="s">
        <v>48</v>
      </c>
      <c r="D47" s="7"/>
      <c r="E47" s="61"/>
      <c r="F47" s="61"/>
      <c r="G47" s="61"/>
      <c r="H47" s="61"/>
      <c r="I47" s="61"/>
      <c r="J47" s="61"/>
      <c r="K47" s="62"/>
      <c r="L47" s="400"/>
    </row>
    <row r="48" spans="1:12" ht="12.75">
      <c r="A48" s="10"/>
      <c r="B48" s="546" t="s">
        <v>49</v>
      </c>
      <c r="C48" s="7"/>
      <c r="D48" s="63">
        <v>1</v>
      </c>
      <c r="E48" s="608" t="s">
        <v>50</v>
      </c>
      <c r="F48" s="608"/>
      <c r="G48" s="555" t="s">
        <v>51</v>
      </c>
      <c r="H48" s="555"/>
      <c r="I48" s="555"/>
      <c r="J48" s="555" t="s">
        <v>52</v>
      </c>
      <c r="K48" s="556"/>
      <c r="L48" s="400"/>
    </row>
    <row r="49" spans="1:12" ht="12.75">
      <c r="A49" s="18"/>
      <c r="B49" s="548"/>
      <c r="C49" s="20"/>
      <c r="D49" s="20"/>
      <c r="E49" s="542">
        <v>0</v>
      </c>
      <c r="F49" s="542"/>
      <c r="G49" s="542">
        <v>3</v>
      </c>
      <c r="H49" s="542"/>
      <c r="I49" s="542"/>
      <c r="J49" s="542">
        <v>6</v>
      </c>
      <c r="K49" s="543"/>
      <c r="L49" s="400"/>
    </row>
    <row r="50" spans="1:12" ht="12.75">
      <c r="A50" s="549"/>
      <c r="B50" s="550"/>
      <c r="C50" s="550"/>
      <c r="D50" s="550"/>
      <c r="E50" s="550"/>
      <c r="F50" s="550"/>
      <c r="G50" s="550"/>
      <c r="H50" s="550"/>
      <c r="I50" s="550"/>
      <c r="J50" s="550"/>
      <c r="K50" s="551"/>
      <c r="L50" s="400"/>
    </row>
    <row r="51" spans="1:12" ht="12.75">
      <c r="A51" s="4" t="s">
        <v>53</v>
      </c>
      <c r="B51" s="64" t="s">
        <v>54</v>
      </c>
      <c r="C51" s="6" t="s">
        <v>55</v>
      </c>
      <c r="D51" s="7"/>
      <c r="E51" s="61"/>
      <c r="F51" s="61"/>
      <c r="G51" s="61"/>
      <c r="H51" s="61"/>
      <c r="I51" s="61"/>
      <c r="J51" s="61"/>
      <c r="K51" s="62"/>
      <c r="L51" s="400"/>
    </row>
    <row r="52" spans="1:12" ht="12.75">
      <c r="A52" s="10"/>
      <c r="B52" s="546" t="s">
        <v>56</v>
      </c>
      <c r="C52" s="7"/>
      <c r="D52" s="65"/>
      <c r="E52" s="609" t="s">
        <v>57</v>
      </c>
      <c r="F52" s="555"/>
      <c r="G52" s="555"/>
      <c r="H52" s="555"/>
      <c r="I52" s="555" t="s">
        <v>58</v>
      </c>
      <c r="J52" s="555"/>
      <c r="K52" s="556"/>
      <c r="L52" s="400"/>
    </row>
    <row r="53" spans="1:12" ht="12.75">
      <c r="A53" s="18"/>
      <c r="B53" s="548"/>
      <c r="C53" s="20"/>
      <c r="D53" s="20"/>
      <c r="E53" s="541">
        <v>0</v>
      </c>
      <c r="F53" s="542"/>
      <c r="G53" s="542"/>
      <c r="H53" s="542"/>
      <c r="I53" s="542">
        <v>6</v>
      </c>
      <c r="J53" s="542"/>
      <c r="K53" s="543"/>
      <c r="L53" s="400"/>
    </row>
    <row r="54" spans="1:12" ht="12.75">
      <c r="A54" s="549"/>
      <c r="B54" s="550"/>
      <c r="C54" s="550"/>
      <c r="D54" s="550"/>
      <c r="E54" s="550"/>
      <c r="F54" s="550"/>
      <c r="G54" s="550"/>
      <c r="H54" s="550"/>
      <c r="I54" s="550"/>
      <c r="J54" s="550"/>
      <c r="K54" s="551"/>
      <c r="L54" s="400"/>
    </row>
    <row r="55" spans="1:12" ht="12.75">
      <c r="A55" s="4" t="s">
        <v>59</v>
      </c>
      <c r="B55" s="5" t="s">
        <v>60</v>
      </c>
      <c r="C55" s="6" t="s">
        <v>55</v>
      </c>
      <c r="D55" s="7"/>
      <c r="E55" s="61"/>
      <c r="F55" s="61"/>
      <c r="G55" s="61"/>
      <c r="H55" s="61"/>
      <c r="I55" s="61"/>
      <c r="J55" s="61"/>
      <c r="K55" s="62"/>
      <c r="L55" s="400"/>
    </row>
    <row r="56" spans="1:12" ht="12.75" customHeight="1">
      <c r="A56" s="10"/>
      <c r="B56" s="546" t="s">
        <v>61</v>
      </c>
      <c r="C56" s="7"/>
      <c r="D56" s="6">
        <v>1</v>
      </c>
      <c r="E56" s="610" t="s">
        <v>62</v>
      </c>
      <c r="F56" s="34"/>
      <c r="G56" s="601" t="s">
        <v>63</v>
      </c>
      <c r="H56" s="601"/>
      <c r="I56" s="601"/>
      <c r="J56" s="56"/>
      <c r="K56" s="612" t="s">
        <v>64</v>
      </c>
      <c r="L56" s="400"/>
    </row>
    <row r="57" spans="1:12" ht="12.75">
      <c r="A57" s="10"/>
      <c r="B57" s="547"/>
      <c r="C57" s="55"/>
      <c r="D57" s="55"/>
      <c r="E57" s="611"/>
      <c r="F57" s="16"/>
      <c r="G57" s="602"/>
      <c r="H57" s="602"/>
      <c r="I57" s="602"/>
      <c r="J57" s="57"/>
      <c r="K57" s="613"/>
      <c r="L57" s="400"/>
    </row>
    <row r="58" spans="1:12" ht="12.75">
      <c r="A58" s="10"/>
      <c r="B58" s="55"/>
      <c r="C58" s="55"/>
      <c r="D58" s="55"/>
      <c r="E58" s="611"/>
      <c r="F58" s="16"/>
      <c r="G58" s="602"/>
      <c r="H58" s="602"/>
      <c r="I58" s="602"/>
      <c r="J58" s="57"/>
      <c r="K58" s="613"/>
      <c r="L58" s="400"/>
    </row>
    <row r="59" spans="1:12" ht="12.75">
      <c r="A59" s="10"/>
      <c r="B59" s="55"/>
      <c r="C59" s="55"/>
      <c r="D59" s="55"/>
      <c r="E59" s="611"/>
      <c r="F59" s="16"/>
      <c r="G59" s="602"/>
      <c r="H59" s="602"/>
      <c r="I59" s="602"/>
      <c r="J59" s="57"/>
      <c r="K59" s="613"/>
      <c r="L59" s="400"/>
    </row>
    <row r="60" spans="1:12" ht="12.75">
      <c r="A60" s="10"/>
      <c r="B60" s="55"/>
      <c r="C60" s="55"/>
      <c r="D60" s="55"/>
      <c r="E60" s="611"/>
      <c r="F60" s="16"/>
      <c r="G60" s="602"/>
      <c r="H60" s="602"/>
      <c r="I60" s="602"/>
      <c r="J60" s="57"/>
      <c r="K60" s="613"/>
      <c r="L60" s="400"/>
    </row>
    <row r="61" spans="1:12" ht="12.75">
      <c r="A61" s="18"/>
      <c r="B61" s="59"/>
      <c r="C61" s="59"/>
      <c r="D61" s="59"/>
      <c r="E61" s="41">
        <v>0</v>
      </c>
      <c r="F61" s="21"/>
      <c r="G61" s="542">
        <v>3</v>
      </c>
      <c r="H61" s="542"/>
      <c r="I61" s="542"/>
      <c r="J61" s="21"/>
      <c r="K61" s="67">
        <v>6</v>
      </c>
      <c r="L61" s="400"/>
    </row>
    <row r="62" spans="1:12" ht="12.75">
      <c r="A62" s="549"/>
      <c r="B62" s="550"/>
      <c r="C62" s="550"/>
      <c r="D62" s="550"/>
      <c r="E62" s="550"/>
      <c r="F62" s="550"/>
      <c r="G62" s="550"/>
      <c r="H62" s="550"/>
      <c r="I62" s="550"/>
      <c r="J62" s="550"/>
      <c r="K62" s="551"/>
      <c r="L62" s="400"/>
    </row>
    <row r="63" spans="1:12" ht="12.75">
      <c r="A63" s="4" t="s">
        <v>65</v>
      </c>
      <c r="B63" s="614" t="s">
        <v>66</v>
      </c>
      <c r="C63" s="63">
        <v>0.11</v>
      </c>
      <c r="D63" s="65"/>
      <c r="E63" s="61"/>
      <c r="F63" s="61"/>
      <c r="G63" s="61"/>
      <c r="H63" s="61"/>
      <c r="I63" s="61"/>
      <c r="J63" s="61"/>
      <c r="K63" s="62"/>
      <c r="L63" s="400"/>
    </row>
    <row r="64" spans="1:12" ht="12.75">
      <c r="A64" s="10"/>
      <c r="B64" s="552"/>
      <c r="C64" s="55"/>
      <c r="D64" s="55"/>
      <c r="E64" s="68"/>
      <c r="F64" s="68"/>
      <c r="G64" s="68"/>
      <c r="H64" s="68"/>
      <c r="I64" s="68"/>
      <c r="J64" s="68"/>
      <c r="K64" s="69"/>
      <c r="L64" s="400"/>
    </row>
    <row r="65" spans="1:12" ht="12.75">
      <c r="A65" s="10"/>
      <c r="B65" s="546" t="s">
        <v>67</v>
      </c>
      <c r="C65" s="65"/>
      <c r="D65" s="63">
        <v>1</v>
      </c>
      <c r="E65" s="601" t="s">
        <v>68</v>
      </c>
      <c r="F65" s="601" t="s">
        <v>69</v>
      </c>
      <c r="G65" s="601"/>
      <c r="H65" s="601"/>
      <c r="I65" s="601" t="s">
        <v>70</v>
      </c>
      <c r="J65" s="601"/>
      <c r="K65" s="603" t="s">
        <v>71</v>
      </c>
      <c r="L65" s="400"/>
    </row>
    <row r="66" spans="1:12" ht="12.75">
      <c r="A66" s="10"/>
      <c r="B66" s="547"/>
      <c r="C66" s="55"/>
      <c r="D66" s="55"/>
      <c r="E66" s="602"/>
      <c r="F66" s="602"/>
      <c r="G66" s="602"/>
      <c r="H66" s="602"/>
      <c r="I66" s="602"/>
      <c r="J66" s="602"/>
      <c r="K66" s="604"/>
      <c r="L66" s="400"/>
    </row>
    <row r="67" spans="1:12" ht="12.75">
      <c r="A67" s="10"/>
      <c r="B67" s="55"/>
      <c r="C67" s="55"/>
      <c r="D67" s="55"/>
      <c r="E67" s="602"/>
      <c r="F67" s="602"/>
      <c r="G67" s="602"/>
      <c r="H67" s="602"/>
      <c r="I67" s="602"/>
      <c r="J67" s="602"/>
      <c r="K67" s="604"/>
      <c r="L67" s="400"/>
    </row>
    <row r="68" spans="1:12" ht="12.75">
      <c r="A68" s="18"/>
      <c r="B68" s="59"/>
      <c r="C68" s="59"/>
      <c r="D68" s="59"/>
      <c r="E68" s="21">
        <v>0</v>
      </c>
      <c r="F68" s="542">
        <v>3</v>
      </c>
      <c r="G68" s="542"/>
      <c r="H68" s="542"/>
      <c r="I68" s="615" t="s">
        <v>72</v>
      </c>
      <c r="J68" s="615"/>
      <c r="K68" s="23">
        <v>6</v>
      </c>
      <c r="L68" s="400"/>
    </row>
    <row r="69" spans="1:12" ht="13.5" thickBot="1">
      <c r="A69" s="616"/>
      <c r="B69" s="617"/>
      <c r="C69" s="617"/>
      <c r="D69" s="617"/>
      <c r="E69" s="617"/>
      <c r="F69" s="617"/>
      <c r="G69" s="617"/>
      <c r="H69" s="617"/>
      <c r="I69" s="617"/>
      <c r="J69" s="617"/>
      <c r="K69" s="618"/>
      <c r="L69" s="400"/>
    </row>
    <row r="70" spans="1:12" ht="16.5" customHeight="1" thickBot="1">
      <c r="A70" s="45" t="s">
        <v>73</v>
      </c>
      <c r="B70" s="70" t="s">
        <v>31</v>
      </c>
      <c r="C70" s="591" t="s">
        <v>32</v>
      </c>
      <c r="D70" s="591"/>
      <c r="E70" s="591"/>
      <c r="F70" s="591"/>
      <c r="G70" s="591"/>
      <c r="H70" s="591"/>
      <c r="I70" s="591"/>
      <c r="J70" s="591"/>
      <c r="K70" s="592"/>
      <c r="L70" s="400"/>
    </row>
    <row r="71" spans="1:12" ht="12.75">
      <c r="A71" s="397"/>
      <c r="B71" s="398"/>
      <c r="C71" s="398"/>
      <c r="D71" s="398"/>
      <c r="E71" s="398"/>
      <c r="F71" s="398"/>
      <c r="G71" s="398"/>
      <c r="H71" s="398"/>
      <c r="I71" s="398"/>
      <c r="J71" s="398"/>
      <c r="K71" s="398"/>
      <c r="L71" s="400"/>
    </row>
    <row r="72" spans="1:12" ht="12.75">
      <c r="A72" s="397"/>
      <c r="B72" s="398"/>
      <c r="C72" s="398"/>
      <c r="D72" s="398"/>
      <c r="E72" s="398"/>
      <c r="F72" s="398"/>
      <c r="G72" s="398"/>
      <c r="H72" s="398"/>
      <c r="I72" s="398"/>
      <c r="J72" s="398"/>
      <c r="K72" s="398"/>
      <c r="L72" s="400"/>
    </row>
    <row r="73" spans="1:12" ht="12.75">
      <c r="A73" s="397"/>
      <c r="B73" s="398"/>
      <c r="C73" s="398"/>
      <c r="D73" s="398"/>
      <c r="E73" s="398"/>
      <c r="F73" s="398"/>
      <c r="G73" s="398"/>
      <c r="H73" s="398"/>
      <c r="I73" s="398"/>
      <c r="J73" s="398"/>
      <c r="K73" s="398"/>
      <c r="L73" s="400"/>
    </row>
    <row r="74" spans="1:12" ht="12.75">
      <c r="A74" s="397"/>
      <c r="B74" s="398"/>
      <c r="C74" s="398"/>
      <c r="D74" s="398"/>
      <c r="E74" s="398"/>
      <c r="F74" s="398"/>
      <c r="G74" s="398"/>
      <c r="H74" s="398"/>
      <c r="I74" s="398"/>
      <c r="J74" s="398"/>
      <c r="K74" s="398"/>
      <c r="L74" s="400"/>
    </row>
    <row r="75" spans="1:12" ht="12.75">
      <c r="A75" s="397"/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400"/>
    </row>
    <row r="76" spans="1:12" ht="12.75">
      <c r="A76" s="397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400"/>
    </row>
    <row r="77" spans="1:12" ht="13.5" thickBot="1">
      <c r="A77" s="570" t="s">
        <v>83</v>
      </c>
      <c r="B77" s="571"/>
      <c r="C77" s="571"/>
      <c r="D77" s="571"/>
      <c r="E77" s="571"/>
      <c r="F77" s="571"/>
      <c r="G77" s="571"/>
      <c r="H77" s="571"/>
      <c r="I77" s="571"/>
      <c r="J77" s="398"/>
      <c r="K77" s="398"/>
      <c r="L77" s="400"/>
    </row>
    <row r="78" spans="1:12" ht="27">
      <c r="A78" s="71" t="s">
        <v>1</v>
      </c>
      <c r="B78" s="82" t="s">
        <v>2</v>
      </c>
      <c r="C78" s="83" t="s">
        <v>3</v>
      </c>
      <c r="D78" s="83" t="s">
        <v>4</v>
      </c>
      <c r="E78" s="619" t="s">
        <v>5</v>
      </c>
      <c r="F78" s="619"/>
      <c r="G78" s="619"/>
      <c r="H78" s="619"/>
      <c r="I78" s="620"/>
      <c r="J78" s="398"/>
      <c r="K78" s="398"/>
      <c r="L78" s="400"/>
    </row>
    <row r="79" spans="1:12" ht="12.75" customHeight="1">
      <c r="A79" s="84" t="s">
        <v>84</v>
      </c>
      <c r="B79" s="85" t="s">
        <v>85</v>
      </c>
      <c r="C79" s="53" t="s">
        <v>86</v>
      </c>
      <c r="D79" s="86"/>
      <c r="E79" s="87"/>
      <c r="F79" s="88"/>
      <c r="G79" s="89"/>
      <c r="H79" s="89"/>
      <c r="I79" s="90"/>
      <c r="J79" s="398"/>
      <c r="K79" s="398"/>
      <c r="L79" s="400"/>
    </row>
    <row r="80" spans="1:12" ht="89.25" customHeight="1">
      <c r="A80" s="91"/>
      <c r="B80" s="547" t="s">
        <v>87</v>
      </c>
      <c r="C80" s="14"/>
      <c r="D80" s="92">
        <v>1</v>
      </c>
      <c r="E80" s="37" t="s">
        <v>24</v>
      </c>
      <c r="F80" s="57" t="s">
        <v>88</v>
      </c>
      <c r="G80" s="57"/>
      <c r="H80" s="57"/>
      <c r="I80" s="58" t="s">
        <v>89</v>
      </c>
      <c r="J80" s="398"/>
      <c r="K80" s="398"/>
      <c r="L80" s="400"/>
    </row>
    <row r="81" spans="1:12" ht="12.75">
      <c r="A81" s="60"/>
      <c r="B81" s="548"/>
      <c r="C81" s="20"/>
      <c r="D81" s="93"/>
      <c r="E81" s="41">
        <v>0</v>
      </c>
      <c r="F81" s="77">
        <v>2</v>
      </c>
      <c r="G81" s="77"/>
      <c r="H81" s="77"/>
      <c r="I81" s="23">
        <v>6</v>
      </c>
      <c r="J81" s="398"/>
      <c r="K81" s="398"/>
      <c r="L81" s="400"/>
    </row>
    <row r="82" spans="1:12" ht="12.75">
      <c r="A82" s="605"/>
      <c r="B82" s="606"/>
      <c r="C82" s="606"/>
      <c r="D82" s="606"/>
      <c r="E82" s="606"/>
      <c r="F82" s="606"/>
      <c r="G82" s="606"/>
      <c r="H82" s="606"/>
      <c r="I82" s="607"/>
      <c r="J82" s="398"/>
      <c r="K82" s="398"/>
      <c r="L82" s="400"/>
    </row>
    <row r="83" spans="1:12" ht="12.75">
      <c r="A83" s="94" t="s">
        <v>90</v>
      </c>
      <c r="B83" s="64" t="s">
        <v>91</v>
      </c>
      <c r="C83" s="6" t="s">
        <v>92</v>
      </c>
      <c r="D83" s="7"/>
      <c r="E83" s="95"/>
      <c r="F83" s="95"/>
      <c r="G83" s="95"/>
      <c r="H83" s="95"/>
      <c r="I83" s="96"/>
      <c r="J83" s="398"/>
      <c r="K83" s="398"/>
      <c r="L83" s="400"/>
    </row>
    <row r="84" spans="1:12" ht="12.75">
      <c r="A84" s="10"/>
      <c r="B84" s="546" t="s">
        <v>93</v>
      </c>
      <c r="C84" s="7"/>
      <c r="D84" s="7"/>
      <c r="E84" s="95"/>
      <c r="F84" s="95"/>
      <c r="G84" s="95"/>
      <c r="H84" s="95"/>
      <c r="I84" s="96"/>
      <c r="J84" s="398"/>
      <c r="K84" s="398"/>
      <c r="L84" s="400"/>
    </row>
    <row r="85" spans="1:12" ht="12.75">
      <c r="A85" s="10"/>
      <c r="B85" s="547"/>
      <c r="C85" s="14"/>
      <c r="D85" s="15">
        <v>1</v>
      </c>
      <c r="E85" s="559" t="s">
        <v>24</v>
      </c>
      <c r="F85" s="559"/>
      <c r="G85" s="38"/>
      <c r="H85" s="559" t="s">
        <v>25</v>
      </c>
      <c r="I85" s="540"/>
      <c r="J85" s="398"/>
      <c r="K85" s="398"/>
      <c r="L85" s="400"/>
    </row>
    <row r="86" spans="1:12" ht="12.75">
      <c r="A86" s="18"/>
      <c r="B86" s="548"/>
      <c r="C86" s="59"/>
      <c r="D86" s="59"/>
      <c r="E86" s="542">
        <v>0</v>
      </c>
      <c r="F86" s="542"/>
      <c r="G86" s="21"/>
      <c r="H86" s="542">
        <v>6</v>
      </c>
      <c r="I86" s="543"/>
      <c r="J86" s="398"/>
      <c r="K86" s="398"/>
      <c r="L86" s="400"/>
    </row>
    <row r="87" spans="1:12" ht="12.75">
      <c r="A87" s="91"/>
      <c r="B87" s="97"/>
      <c r="C87" s="68"/>
      <c r="D87" s="68"/>
      <c r="E87" s="98"/>
      <c r="F87" s="98"/>
      <c r="G87" s="98"/>
      <c r="H87" s="98"/>
      <c r="I87" s="99"/>
      <c r="J87" s="398"/>
      <c r="K87" s="398"/>
      <c r="L87" s="400"/>
    </row>
    <row r="88" spans="1:12" ht="12.75" customHeight="1">
      <c r="A88" s="100" t="s">
        <v>94</v>
      </c>
      <c r="B88" s="85" t="s">
        <v>95</v>
      </c>
      <c r="C88" s="101" t="s">
        <v>92</v>
      </c>
      <c r="D88" s="101"/>
      <c r="E88" s="102"/>
      <c r="F88" s="24"/>
      <c r="G88" s="24"/>
      <c r="H88" s="24"/>
      <c r="I88" s="25"/>
      <c r="J88" s="398"/>
      <c r="K88" s="398"/>
      <c r="L88" s="400"/>
    </row>
    <row r="89" spans="1:12" ht="12.75" customHeight="1">
      <c r="A89" s="26"/>
      <c r="B89" s="13" t="s">
        <v>96</v>
      </c>
      <c r="C89" s="103"/>
      <c r="D89" s="103">
        <v>1</v>
      </c>
      <c r="E89" s="558" t="s">
        <v>97</v>
      </c>
      <c r="F89" s="559"/>
      <c r="G89" s="559"/>
      <c r="H89" s="559"/>
      <c r="I89" s="540"/>
      <c r="J89" s="398"/>
      <c r="K89" s="398"/>
      <c r="L89" s="400"/>
    </row>
    <row r="90" spans="1:12" ht="12.75" customHeight="1">
      <c r="A90" s="26"/>
      <c r="B90" s="13" t="s">
        <v>98</v>
      </c>
      <c r="C90" s="103"/>
      <c r="D90" s="103"/>
      <c r="E90" s="558" t="s">
        <v>99</v>
      </c>
      <c r="F90" s="559"/>
      <c r="G90" s="559"/>
      <c r="H90" s="559"/>
      <c r="I90" s="540"/>
      <c r="J90" s="398"/>
      <c r="K90" s="398"/>
      <c r="L90" s="400"/>
    </row>
    <row r="91" spans="1:12" ht="12.75" customHeight="1">
      <c r="A91" s="104"/>
      <c r="B91" s="19"/>
      <c r="C91" s="59"/>
      <c r="D91" s="59"/>
      <c r="E91" s="541" t="s">
        <v>100</v>
      </c>
      <c r="F91" s="542"/>
      <c r="G91" s="542"/>
      <c r="H91" s="542"/>
      <c r="I91" s="543"/>
      <c r="J91" s="398"/>
      <c r="K91" s="398"/>
      <c r="L91" s="400"/>
    </row>
    <row r="92" spans="1:12" ht="12.75">
      <c r="A92" s="629"/>
      <c r="B92" s="576"/>
      <c r="C92" s="576"/>
      <c r="D92" s="576"/>
      <c r="E92" s="576"/>
      <c r="F92" s="576"/>
      <c r="G92" s="576"/>
      <c r="H92" s="576"/>
      <c r="I92" s="630"/>
      <c r="J92" s="398"/>
      <c r="K92" s="398"/>
      <c r="L92" s="400"/>
    </row>
    <row r="93" spans="1:12" ht="12.75">
      <c r="A93" s="84" t="s">
        <v>101</v>
      </c>
      <c r="B93" s="105" t="s">
        <v>102</v>
      </c>
      <c r="C93" s="53" t="s">
        <v>92</v>
      </c>
      <c r="D93" s="86"/>
      <c r="E93" s="24"/>
      <c r="F93" s="24"/>
      <c r="G93" s="24"/>
      <c r="H93" s="24"/>
      <c r="I93" s="25"/>
      <c r="J93" s="398"/>
      <c r="K93" s="398"/>
      <c r="L93" s="400"/>
    </row>
    <row r="94" spans="1:12" ht="12.75">
      <c r="A94" s="91"/>
      <c r="B94" s="626" t="s">
        <v>103</v>
      </c>
      <c r="C94" s="7"/>
      <c r="D94" s="106">
        <v>1</v>
      </c>
      <c r="E94" s="610" t="s">
        <v>104</v>
      </c>
      <c r="F94" s="11"/>
      <c r="G94" s="601" t="s">
        <v>105</v>
      </c>
      <c r="H94" s="608"/>
      <c r="I94" s="603" t="s">
        <v>106</v>
      </c>
      <c r="J94" s="398"/>
      <c r="K94" s="398"/>
      <c r="L94" s="400"/>
    </row>
    <row r="95" spans="1:12" ht="12.75">
      <c r="A95" s="91"/>
      <c r="B95" s="627"/>
      <c r="C95" s="14"/>
      <c r="D95" s="92"/>
      <c r="E95" s="611"/>
      <c r="F95" s="38"/>
      <c r="G95" s="602"/>
      <c r="H95" s="569"/>
      <c r="I95" s="604"/>
      <c r="J95" s="398"/>
      <c r="K95" s="398"/>
      <c r="L95" s="400"/>
    </row>
    <row r="96" spans="1:12" ht="12.75">
      <c r="A96" s="91"/>
      <c r="B96" s="627"/>
      <c r="C96" s="14"/>
      <c r="D96" s="92"/>
      <c r="E96" s="611"/>
      <c r="F96" s="38"/>
      <c r="G96" s="602"/>
      <c r="H96" s="569"/>
      <c r="I96" s="604"/>
      <c r="J96" s="398"/>
      <c r="K96" s="398"/>
      <c r="L96" s="400"/>
    </row>
    <row r="97" spans="1:12" ht="12.75">
      <c r="A97" s="91"/>
      <c r="B97" s="627"/>
      <c r="C97" s="14"/>
      <c r="D97" s="107"/>
      <c r="E97" s="611"/>
      <c r="F97" s="38"/>
      <c r="G97" s="602"/>
      <c r="H97" s="569"/>
      <c r="I97" s="604"/>
      <c r="J97" s="398"/>
      <c r="K97" s="398"/>
      <c r="L97" s="400"/>
    </row>
    <row r="98" spans="1:12" ht="12.75">
      <c r="A98" s="91"/>
      <c r="B98" s="75"/>
      <c r="C98" s="14"/>
      <c r="D98" s="107"/>
      <c r="E98" s="66"/>
      <c r="F98" s="38"/>
      <c r="G98" s="57"/>
      <c r="H98" s="569"/>
      <c r="I98" s="604"/>
      <c r="J98" s="398"/>
      <c r="K98" s="398"/>
      <c r="L98" s="400"/>
    </row>
    <row r="99" spans="1:12" ht="12.75">
      <c r="A99" s="60"/>
      <c r="B99" s="108"/>
      <c r="C99" s="20"/>
      <c r="D99" s="109"/>
      <c r="E99" s="41">
        <v>0</v>
      </c>
      <c r="F99" s="21"/>
      <c r="G99" s="77">
        <v>3</v>
      </c>
      <c r="H99" s="628"/>
      <c r="I99" s="23">
        <v>6</v>
      </c>
      <c r="J99" s="398"/>
      <c r="K99" s="398"/>
      <c r="L99" s="400"/>
    </row>
    <row r="100" spans="1:12" ht="12.75">
      <c r="A100" s="629"/>
      <c r="B100" s="576"/>
      <c r="C100" s="576"/>
      <c r="D100" s="576"/>
      <c r="E100" s="576"/>
      <c r="F100" s="576"/>
      <c r="G100" s="576"/>
      <c r="H100" s="576"/>
      <c r="I100" s="630"/>
      <c r="J100" s="398"/>
      <c r="K100" s="398"/>
      <c r="L100" s="400"/>
    </row>
    <row r="101" spans="1:12" ht="12.75">
      <c r="A101" s="94" t="s">
        <v>107</v>
      </c>
      <c r="B101" s="85" t="s">
        <v>108</v>
      </c>
      <c r="C101" s="53" t="s">
        <v>109</v>
      </c>
      <c r="D101" s="106"/>
      <c r="E101" s="61"/>
      <c r="F101" s="61"/>
      <c r="G101" s="61"/>
      <c r="H101" s="61"/>
      <c r="I101" s="62"/>
      <c r="J101" s="398"/>
      <c r="K101" s="398"/>
      <c r="L101" s="400"/>
    </row>
    <row r="102" spans="1:12" ht="12.75">
      <c r="A102" s="91"/>
      <c r="B102" s="546" t="s">
        <v>110</v>
      </c>
      <c r="C102" s="6"/>
      <c r="D102" s="6">
        <v>1</v>
      </c>
      <c r="E102" s="555" t="s">
        <v>24</v>
      </c>
      <c r="F102" s="555"/>
      <c r="G102" s="11"/>
      <c r="H102" s="555" t="s">
        <v>25</v>
      </c>
      <c r="I102" s="556"/>
      <c r="J102" s="398"/>
      <c r="K102" s="398"/>
      <c r="L102" s="400"/>
    </row>
    <row r="103" spans="1:12" ht="12.75">
      <c r="A103" s="60"/>
      <c r="B103" s="548"/>
      <c r="C103" s="110"/>
      <c r="D103" s="110"/>
      <c r="E103" s="542">
        <v>0</v>
      </c>
      <c r="F103" s="542"/>
      <c r="G103" s="21"/>
      <c r="H103" s="542">
        <v>6</v>
      </c>
      <c r="I103" s="543"/>
      <c r="J103" s="398"/>
      <c r="K103" s="398"/>
      <c r="L103" s="400"/>
    </row>
    <row r="104" spans="1:12" ht="13.5" thickBot="1">
      <c r="A104" s="623"/>
      <c r="B104" s="624"/>
      <c r="C104" s="624"/>
      <c r="D104" s="624"/>
      <c r="E104" s="624"/>
      <c r="F104" s="624"/>
      <c r="G104" s="624"/>
      <c r="H104" s="624"/>
      <c r="I104" s="625"/>
      <c r="J104" s="398"/>
      <c r="K104" s="398"/>
      <c r="L104" s="400"/>
    </row>
    <row r="105" spans="1:12" ht="15" thickBot="1">
      <c r="A105" s="45" t="s">
        <v>111</v>
      </c>
      <c r="B105" s="46" t="s">
        <v>31</v>
      </c>
      <c r="C105" s="591" t="s">
        <v>32</v>
      </c>
      <c r="D105" s="591"/>
      <c r="E105" s="591"/>
      <c r="F105" s="591"/>
      <c r="G105" s="591"/>
      <c r="H105" s="591"/>
      <c r="I105" s="592"/>
      <c r="J105" s="398"/>
      <c r="K105" s="398"/>
      <c r="L105" s="400"/>
    </row>
    <row r="106" spans="1:12" ht="12.75">
      <c r="A106" s="397"/>
      <c r="B106" s="398"/>
      <c r="C106" s="398"/>
      <c r="D106" s="398"/>
      <c r="E106" s="398"/>
      <c r="F106" s="398"/>
      <c r="G106" s="398"/>
      <c r="H106" s="398"/>
      <c r="I106" s="398"/>
      <c r="J106" s="398"/>
      <c r="K106" s="398"/>
      <c r="L106" s="400"/>
    </row>
    <row r="107" spans="1:12" ht="12.75">
      <c r="A107" s="397"/>
      <c r="B107" s="398"/>
      <c r="C107" s="398"/>
      <c r="D107" s="398"/>
      <c r="E107" s="398"/>
      <c r="F107" s="398"/>
      <c r="G107" s="398"/>
      <c r="H107" s="398"/>
      <c r="I107" s="398"/>
      <c r="J107" s="398"/>
      <c r="K107" s="398"/>
      <c r="L107" s="400"/>
    </row>
    <row r="108" spans="1:12" ht="12.75">
      <c r="A108" s="397"/>
      <c r="B108" s="398"/>
      <c r="C108" s="398"/>
      <c r="D108" s="398"/>
      <c r="E108" s="398"/>
      <c r="F108" s="398"/>
      <c r="G108" s="398"/>
      <c r="H108" s="398"/>
      <c r="I108" s="398"/>
      <c r="J108" s="398"/>
      <c r="K108" s="398"/>
      <c r="L108" s="400"/>
    </row>
    <row r="109" spans="1:12" ht="12.75">
      <c r="A109" s="397"/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400"/>
    </row>
    <row r="110" spans="1:12" ht="12.75">
      <c r="A110" s="397"/>
      <c r="B110" s="398"/>
      <c r="C110" s="398"/>
      <c r="D110" s="398"/>
      <c r="E110" s="398"/>
      <c r="F110" s="398"/>
      <c r="G110" s="398"/>
      <c r="H110" s="398"/>
      <c r="I110" s="398"/>
      <c r="J110" s="398"/>
      <c r="K110" s="398"/>
      <c r="L110" s="400"/>
    </row>
    <row r="111" spans="1:12" ht="12.75">
      <c r="A111" s="404"/>
      <c r="B111" s="404"/>
      <c r="C111" s="404"/>
      <c r="D111" s="404"/>
      <c r="E111" s="404"/>
      <c r="F111" s="404"/>
      <c r="G111" s="404"/>
      <c r="H111" s="404"/>
      <c r="I111" s="404"/>
      <c r="J111" s="398"/>
      <c r="K111" s="398"/>
      <c r="L111" s="400"/>
    </row>
    <row r="112" spans="1:12" ht="13.5" thickBot="1">
      <c r="A112" s="570" t="s">
        <v>74</v>
      </c>
      <c r="B112" s="571"/>
      <c r="C112" s="571"/>
      <c r="D112" s="571"/>
      <c r="E112" s="571"/>
      <c r="F112" s="571"/>
      <c r="G112" s="571"/>
      <c r="H112" s="571"/>
      <c r="I112" s="571"/>
      <c r="J112" s="398"/>
      <c r="K112" s="398"/>
      <c r="L112" s="400"/>
    </row>
    <row r="113" spans="1:12" ht="27">
      <c r="A113" s="71" t="s">
        <v>1</v>
      </c>
      <c r="B113" s="72" t="s">
        <v>2</v>
      </c>
      <c r="C113" s="73" t="s">
        <v>3</v>
      </c>
      <c r="D113" s="74" t="s">
        <v>4</v>
      </c>
      <c r="E113" s="619" t="s">
        <v>5</v>
      </c>
      <c r="F113" s="619"/>
      <c r="G113" s="619"/>
      <c r="H113" s="619"/>
      <c r="I113" s="620"/>
      <c r="J113" s="398"/>
      <c r="K113" s="398"/>
      <c r="L113" s="400"/>
    </row>
    <row r="114" spans="1:12" ht="12.75">
      <c r="A114" s="549"/>
      <c r="B114" s="550"/>
      <c r="C114" s="550"/>
      <c r="D114" s="550"/>
      <c r="E114" s="550"/>
      <c r="F114" s="550"/>
      <c r="G114" s="550"/>
      <c r="H114" s="550"/>
      <c r="I114" s="551"/>
      <c r="J114" s="398"/>
      <c r="K114" s="398"/>
      <c r="L114" s="400"/>
    </row>
    <row r="115" spans="1:12" ht="12.75">
      <c r="A115" s="4" t="s">
        <v>75</v>
      </c>
      <c r="B115" s="621" t="s">
        <v>76</v>
      </c>
      <c r="C115" s="6" t="s">
        <v>77</v>
      </c>
      <c r="D115" s="6"/>
      <c r="E115" s="61"/>
      <c r="F115" s="61"/>
      <c r="G115" s="61"/>
      <c r="H115" s="61"/>
      <c r="I115" s="62"/>
      <c r="J115" s="398"/>
      <c r="K115" s="398"/>
      <c r="L115" s="400"/>
    </row>
    <row r="116" spans="1:12" ht="12.75">
      <c r="A116" s="10"/>
      <c r="B116" s="622"/>
      <c r="C116" s="15"/>
      <c r="D116" s="15"/>
      <c r="E116" s="68"/>
      <c r="F116" s="68"/>
      <c r="G116" s="68"/>
      <c r="H116" s="68"/>
      <c r="I116" s="69"/>
      <c r="J116" s="398"/>
      <c r="K116" s="398"/>
      <c r="L116" s="400"/>
    </row>
    <row r="117" spans="1:12" ht="12.75">
      <c r="A117" s="10"/>
      <c r="B117" s="626" t="s">
        <v>78</v>
      </c>
      <c r="C117" s="6"/>
      <c r="D117" s="6">
        <v>1</v>
      </c>
      <c r="E117" s="601" t="s">
        <v>79</v>
      </c>
      <c r="F117" s="601" t="s">
        <v>80</v>
      </c>
      <c r="G117" s="555"/>
      <c r="H117" s="601" t="s">
        <v>81</v>
      </c>
      <c r="I117" s="603" t="s">
        <v>82</v>
      </c>
      <c r="J117" s="398"/>
      <c r="K117" s="398"/>
      <c r="L117" s="400"/>
    </row>
    <row r="118" spans="1:12" ht="12.75">
      <c r="A118" s="10"/>
      <c r="B118" s="627"/>
      <c r="C118" s="15"/>
      <c r="D118" s="15"/>
      <c r="E118" s="602"/>
      <c r="F118" s="602"/>
      <c r="G118" s="559"/>
      <c r="H118" s="602"/>
      <c r="I118" s="604"/>
      <c r="J118" s="398"/>
      <c r="K118" s="398"/>
      <c r="L118" s="400"/>
    </row>
    <row r="119" spans="1:12" ht="12.75">
      <c r="A119" s="10"/>
      <c r="B119" s="75"/>
      <c r="C119" s="15"/>
      <c r="D119" s="15"/>
      <c r="E119" s="602"/>
      <c r="F119" s="602"/>
      <c r="G119" s="559"/>
      <c r="H119" s="602"/>
      <c r="I119" s="604"/>
      <c r="J119" s="398"/>
      <c r="K119" s="398"/>
      <c r="L119" s="400"/>
    </row>
    <row r="120" spans="1:12" ht="12.75">
      <c r="A120" s="10"/>
      <c r="B120" s="75"/>
      <c r="C120" s="15"/>
      <c r="D120" s="15"/>
      <c r="E120" s="602"/>
      <c r="F120" s="602"/>
      <c r="G120" s="559"/>
      <c r="H120" s="602"/>
      <c r="I120" s="604"/>
      <c r="J120" s="398"/>
      <c r="K120" s="398"/>
      <c r="L120" s="400"/>
    </row>
    <row r="121" spans="1:12" ht="12.75">
      <c r="A121" s="10"/>
      <c r="B121" s="75"/>
      <c r="C121" s="15"/>
      <c r="D121" s="15"/>
      <c r="E121" s="602"/>
      <c r="F121" s="602"/>
      <c r="G121" s="559"/>
      <c r="H121" s="602"/>
      <c r="I121" s="604"/>
      <c r="J121" s="398"/>
      <c r="K121" s="398"/>
      <c r="L121" s="400"/>
    </row>
    <row r="122" spans="1:12" ht="12.75">
      <c r="A122" s="10"/>
      <c r="B122" s="75"/>
      <c r="C122" s="15"/>
      <c r="D122" s="15"/>
      <c r="E122" s="602"/>
      <c r="F122" s="602"/>
      <c r="G122" s="559"/>
      <c r="H122" s="602"/>
      <c r="I122" s="604"/>
      <c r="J122" s="398"/>
      <c r="K122" s="398"/>
      <c r="L122" s="400"/>
    </row>
    <row r="123" spans="1:12" ht="12.75">
      <c r="A123" s="10"/>
      <c r="B123" s="75"/>
      <c r="C123" s="15"/>
      <c r="D123" s="15"/>
      <c r="E123" s="602"/>
      <c r="F123" s="602"/>
      <c r="G123" s="559"/>
      <c r="H123" s="602"/>
      <c r="I123" s="604"/>
      <c r="J123" s="398"/>
      <c r="K123" s="398"/>
      <c r="L123" s="400"/>
    </row>
    <row r="124" spans="1:12" ht="12.75">
      <c r="A124" s="10"/>
      <c r="B124" s="75"/>
      <c r="C124" s="15"/>
      <c r="D124" s="15"/>
      <c r="E124" s="602"/>
      <c r="F124" s="602"/>
      <c r="G124" s="559"/>
      <c r="H124" s="602"/>
      <c r="I124" s="604"/>
      <c r="J124" s="398"/>
      <c r="K124" s="398"/>
      <c r="L124" s="400"/>
    </row>
    <row r="125" spans="1:12" ht="12.75">
      <c r="A125" s="10"/>
      <c r="B125" s="75"/>
      <c r="C125" s="15"/>
      <c r="D125" s="15"/>
      <c r="E125" s="602"/>
      <c r="F125" s="602"/>
      <c r="G125" s="559"/>
      <c r="H125" s="602"/>
      <c r="I125" s="604"/>
      <c r="J125" s="398"/>
      <c r="K125" s="398"/>
      <c r="L125" s="400"/>
    </row>
    <row r="126" spans="1:12" ht="12.75">
      <c r="A126" s="10"/>
      <c r="B126" s="75"/>
      <c r="C126" s="15"/>
      <c r="D126" s="15"/>
      <c r="E126" s="602"/>
      <c r="F126" s="602"/>
      <c r="G126" s="559"/>
      <c r="H126" s="602"/>
      <c r="I126" s="604"/>
      <c r="J126" s="398"/>
      <c r="K126" s="398"/>
      <c r="L126" s="400"/>
    </row>
    <row r="127" spans="1:12" ht="12.75">
      <c r="A127" s="18"/>
      <c r="B127" s="76"/>
      <c r="C127" s="59"/>
      <c r="D127" s="59"/>
      <c r="E127" s="21">
        <v>0</v>
      </c>
      <c r="F127" s="21">
        <v>2</v>
      </c>
      <c r="G127" s="542"/>
      <c r="H127" s="77">
        <v>4</v>
      </c>
      <c r="I127" s="78">
        <v>6</v>
      </c>
      <c r="J127" s="398"/>
      <c r="K127" s="398"/>
      <c r="L127" s="400"/>
    </row>
    <row r="128" spans="1:12" ht="13.5" thickBot="1">
      <c r="A128" s="623"/>
      <c r="B128" s="624"/>
      <c r="C128" s="624"/>
      <c r="D128" s="624"/>
      <c r="E128" s="624"/>
      <c r="F128" s="624"/>
      <c r="G128" s="624"/>
      <c r="H128" s="624"/>
      <c r="I128" s="625"/>
      <c r="J128" s="398"/>
      <c r="K128" s="398"/>
      <c r="L128" s="400"/>
    </row>
    <row r="129" spans="1:12" ht="15" thickBot="1">
      <c r="A129" s="45" t="s">
        <v>75</v>
      </c>
      <c r="B129" s="46" t="s">
        <v>31</v>
      </c>
      <c r="C129" s="591" t="s">
        <v>32</v>
      </c>
      <c r="D129" s="591"/>
      <c r="E129" s="591"/>
      <c r="F129" s="591"/>
      <c r="G129" s="591"/>
      <c r="H129" s="591"/>
      <c r="I129" s="592"/>
      <c r="J129" s="398"/>
      <c r="K129" s="398"/>
      <c r="L129" s="400"/>
    </row>
    <row r="130" spans="1:12" ht="12.75">
      <c r="A130" s="397"/>
      <c r="B130" s="398"/>
      <c r="C130" s="398"/>
      <c r="D130" s="398"/>
      <c r="E130" s="398"/>
      <c r="F130" s="398"/>
      <c r="G130" s="398"/>
      <c r="H130" s="398"/>
      <c r="I130" s="398"/>
      <c r="J130" s="398"/>
      <c r="K130" s="398"/>
      <c r="L130" s="400"/>
    </row>
    <row r="131" spans="1:12" ht="13.5" thickBot="1">
      <c r="A131" s="403"/>
      <c r="B131" s="401"/>
      <c r="C131" s="401"/>
      <c r="D131" s="401"/>
      <c r="E131" s="401"/>
      <c r="F131" s="401"/>
      <c r="G131" s="401"/>
      <c r="H131" s="401"/>
      <c r="I131" s="401"/>
      <c r="J131" s="401"/>
      <c r="K131" s="401"/>
      <c r="L131" s="402"/>
    </row>
    <row r="134" ht="13.5" thickBot="1"/>
    <row r="135" spans="1:9" ht="12.75">
      <c r="A135" s="383"/>
      <c r="B135" s="384"/>
      <c r="C135" s="384"/>
      <c r="D135" s="384"/>
      <c r="E135" s="384"/>
      <c r="F135" s="384"/>
      <c r="G135" s="384"/>
      <c r="H135" s="384"/>
      <c r="I135" s="382"/>
    </row>
    <row r="136" spans="1:9" ht="12.75">
      <c r="A136" s="370" t="s">
        <v>207</v>
      </c>
      <c r="B136" s="338"/>
      <c r="C136" s="377"/>
      <c r="D136" s="377"/>
      <c r="E136" s="377"/>
      <c r="F136" s="377"/>
      <c r="G136" s="377"/>
      <c r="H136" s="377"/>
      <c r="I136" s="378"/>
    </row>
    <row r="137" spans="1:9" ht="12.75">
      <c r="A137" s="376"/>
      <c r="B137" s="377"/>
      <c r="C137" s="377"/>
      <c r="D137" s="377"/>
      <c r="E137" s="377"/>
      <c r="F137" s="377"/>
      <c r="G137" s="377"/>
      <c r="H137" s="377"/>
      <c r="I137" s="378"/>
    </row>
    <row r="138" spans="1:9" ht="13.5" thickBot="1">
      <c r="A138" s="373" t="s">
        <v>214</v>
      </c>
      <c r="B138" s="374"/>
      <c r="C138" s="374"/>
      <c r="D138" s="374"/>
      <c r="E138" s="377"/>
      <c r="F138" s="377"/>
      <c r="G138" s="377"/>
      <c r="H138" s="377"/>
      <c r="I138" s="378"/>
    </row>
    <row r="139" spans="1:9" ht="12.75">
      <c r="A139" s="566"/>
      <c r="B139" s="567"/>
      <c r="C139" s="595" t="s">
        <v>208</v>
      </c>
      <c r="D139" s="596"/>
      <c r="E139" s="595" t="s">
        <v>209</v>
      </c>
      <c r="F139" s="596"/>
      <c r="G139" s="595" t="s">
        <v>210</v>
      </c>
      <c r="H139" s="599"/>
      <c r="I139" s="378"/>
    </row>
    <row r="140" spans="1:9" ht="12.75">
      <c r="A140" s="568"/>
      <c r="B140" s="569"/>
      <c r="C140" s="597"/>
      <c r="D140" s="598"/>
      <c r="E140" s="597"/>
      <c r="F140" s="598"/>
      <c r="G140" s="597"/>
      <c r="H140" s="560"/>
      <c r="I140" s="378"/>
    </row>
    <row r="141" spans="1:9" ht="39.75">
      <c r="A141" s="284" t="s">
        <v>1</v>
      </c>
      <c r="B141" s="285" t="s">
        <v>2</v>
      </c>
      <c r="C141" s="281" t="s">
        <v>3</v>
      </c>
      <c r="D141" s="282" t="s">
        <v>4</v>
      </c>
      <c r="E141" s="281" t="s">
        <v>3</v>
      </c>
      <c r="F141" s="282" t="s">
        <v>4</v>
      </c>
      <c r="G141" s="281" t="s">
        <v>3</v>
      </c>
      <c r="H141" s="283" t="s">
        <v>4</v>
      </c>
      <c r="I141" s="378"/>
    </row>
    <row r="142" spans="1:9" ht="12.75">
      <c r="A142" s="286"/>
      <c r="B142" s="47"/>
      <c r="C142" s="287"/>
      <c r="D142" s="288"/>
      <c r="E142" s="287"/>
      <c r="F142" s="288"/>
      <c r="G142" s="287"/>
      <c r="H142" s="289"/>
      <c r="I142" s="378"/>
    </row>
    <row r="143" spans="1:9" ht="12.75">
      <c r="A143" s="290" t="s">
        <v>6</v>
      </c>
      <c r="B143" s="291" t="s">
        <v>7</v>
      </c>
      <c r="C143" s="36" t="s">
        <v>8</v>
      </c>
      <c r="D143" s="292" t="s">
        <v>77</v>
      </c>
      <c r="E143" s="36">
        <v>0.33</v>
      </c>
      <c r="F143" s="292">
        <v>1</v>
      </c>
      <c r="G143" s="36" t="s">
        <v>211</v>
      </c>
      <c r="H143" s="293"/>
      <c r="I143" s="378"/>
    </row>
    <row r="144" spans="1:9" ht="12.75">
      <c r="A144" s="290"/>
      <c r="B144" s="291"/>
      <c r="C144" s="36"/>
      <c r="D144" s="292"/>
      <c r="E144" s="36"/>
      <c r="F144" s="292"/>
      <c r="G144" s="36"/>
      <c r="H144" s="293"/>
      <c r="I144" s="378"/>
    </row>
    <row r="145" spans="1:9" ht="12.75">
      <c r="A145" s="290" t="s">
        <v>12</v>
      </c>
      <c r="B145" s="562" t="s">
        <v>212</v>
      </c>
      <c r="C145" s="36" t="s">
        <v>8</v>
      </c>
      <c r="D145" s="292"/>
      <c r="E145" s="36">
        <v>0.33</v>
      </c>
      <c r="F145" s="292"/>
      <c r="G145" s="36" t="s">
        <v>211</v>
      </c>
      <c r="H145" s="293"/>
      <c r="I145" s="378"/>
    </row>
    <row r="146" spans="1:9" ht="12.75">
      <c r="A146" s="91"/>
      <c r="B146" s="563"/>
      <c r="C146" s="36"/>
      <c r="D146" s="292"/>
      <c r="E146" s="36"/>
      <c r="F146" s="292"/>
      <c r="G146" s="36"/>
      <c r="H146" s="293"/>
      <c r="I146" s="378"/>
    </row>
    <row r="147" spans="1:9" ht="12.75">
      <c r="A147" s="91" t="s">
        <v>14</v>
      </c>
      <c r="B147" s="295"/>
      <c r="C147" s="36"/>
      <c r="D147" s="292" t="s">
        <v>16</v>
      </c>
      <c r="E147" s="36"/>
      <c r="F147" s="292">
        <v>0.33</v>
      </c>
      <c r="G147" s="36"/>
      <c r="H147" s="293">
        <v>0.33</v>
      </c>
      <c r="I147" s="378"/>
    </row>
    <row r="148" spans="1:9" ht="12.75">
      <c r="A148" s="91" t="s">
        <v>18</v>
      </c>
      <c r="B148" s="295"/>
      <c r="C148" s="36"/>
      <c r="D148" s="292" t="s">
        <v>20</v>
      </c>
      <c r="E148" s="36"/>
      <c r="F148" s="292">
        <v>0.33</v>
      </c>
      <c r="G148" s="36"/>
      <c r="H148" s="293">
        <v>0.33</v>
      </c>
      <c r="I148" s="378"/>
    </row>
    <row r="149" spans="1:9" ht="12.75">
      <c r="A149" s="91" t="s">
        <v>22</v>
      </c>
      <c r="B149" s="97"/>
      <c r="C149" s="36"/>
      <c r="D149" s="292" t="s">
        <v>16</v>
      </c>
      <c r="E149" s="36"/>
      <c r="F149" s="292">
        <v>0.33</v>
      </c>
      <c r="G149" s="36"/>
      <c r="H149" s="293">
        <v>0.33</v>
      </c>
      <c r="I149" s="378"/>
    </row>
    <row r="150" spans="1:9" ht="12.75">
      <c r="A150" s="91"/>
      <c r="B150" s="97"/>
      <c r="C150" s="36"/>
      <c r="D150" s="292"/>
      <c r="E150" s="36"/>
      <c r="F150" s="292"/>
      <c r="G150" s="36"/>
      <c r="H150" s="293"/>
      <c r="I150" s="378"/>
    </row>
    <row r="151" spans="1:9" ht="12.75">
      <c r="A151" s="290" t="s">
        <v>26</v>
      </c>
      <c r="B151" s="564" t="s">
        <v>27</v>
      </c>
      <c r="C151" s="36" t="s">
        <v>28</v>
      </c>
      <c r="D151" s="292" t="s">
        <v>77</v>
      </c>
      <c r="E151" s="36">
        <v>0.33</v>
      </c>
      <c r="F151" s="292">
        <v>1</v>
      </c>
      <c r="G151" s="36" t="s">
        <v>213</v>
      </c>
      <c r="H151" s="293"/>
      <c r="I151" s="378"/>
    </row>
    <row r="152" spans="1:9" ht="12.75">
      <c r="A152" s="290"/>
      <c r="B152" s="564"/>
      <c r="C152" s="36"/>
      <c r="D152" s="292"/>
      <c r="E152" s="36"/>
      <c r="F152" s="292"/>
      <c r="G152" s="36"/>
      <c r="H152" s="293"/>
      <c r="I152" s="378"/>
    </row>
    <row r="153" spans="1:9" ht="13.5" thickBot="1">
      <c r="A153" s="79"/>
      <c r="B153" s="297"/>
      <c r="C153" s="298"/>
      <c r="D153" s="299"/>
      <c r="E153" s="298"/>
      <c r="F153" s="299"/>
      <c r="G153" s="298"/>
      <c r="H153" s="300"/>
      <c r="I153" s="378"/>
    </row>
    <row r="154" spans="1:9" ht="13.5" thickBot="1">
      <c r="A154" s="91"/>
      <c r="B154" s="296"/>
      <c r="C154" s="92"/>
      <c r="D154" s="92"/>
      <c r="E154" s="371"/>
      <c r="F154" s="371"/>
      <c r="G154" s="371"/>
      <c r="H154" s="372"/>
      <c r="I154" s="378"/>
    </row>
    <row r="155" spans="1:9" ht="15" thickBot="1">
      <c r="A155" s="45" t="s">
        <v>30</v>
      </c>
      <c r="B155" s="46" t="s">
        <v>31</v>
      </c>
      <c r="C155" s="565" t="s">
        <v>32</v>
      </c>
      <c r="D155" s="591"/>
      <c r="E155" s="591"/>
      <c r="F155" s="591"/>
      <c r="G155" s="591"/>
      <c r="H155" s="592"/>
      <c r="I155" s="378"/>
    </row>
    <row r="156" spans="1:9" ht="12.75">
      <c r="A156" s="376"/>
      <c r="B156" s="377"/>
      <c r="C156" s="377"/>
      <c r="D156" s="377"/>
      <c r="E156" s="377"/>
      <c r="F156" s="377"/>
      <c r="G156" s="377"/>
      <c r="H156" s="377"/>
      <c r="I156" s="378"/>
    </row>
    <row r="157" spans="1:9" ht="12.75">
      <c r="A157" s="376"/>
      <c r="B157" s="377"/>
      <c r="C157" s="377"/>
      <c r="D157" s="377"/>
      <c r="E157" s="377"/>
      <c r="F157" s="377"/>
      <c r="G157" s="377"/>
      <c r="H157" s="377"/>
      <c r="I157" s="378"/>
    </row>
    <row r="158" spans="1:9" ht="12.75">
      <c r="A158" s="376"/>
      <c r="B158" s="377"/>
      <c r="C158" s="377"/>
      <c r="D158" s="377"/>
      <c r="E158" s="377"/>
      <c r="F158" s="377"/>
      <c r="G158" s="377"/>
      <c r="H158" s="377"/>
      <c r="I158" s="378"/>
    </row>
    <row r="159" spans="1:9" ht="12.75">
      <c r="A159" s="376"/>
      <c r="B159" s="377"/>
      <c r="C159" s="377"/>
      <c r="D159" s="377"/>
      <c r="E159" s="377"/>
      <c r="F159" s="377"/>
      <c r="G159" s="377"/>
      <c r="H159" s="377"/>
      <c r="I159" s="378"/>
    </row>
    <row r="160" spans="1:9" ht="12.75">
      <c r="A160" s="376"/>
      <c r="B160" s="377"/>
      <c r="C160" s="377"/>
      <c r="D160" s="377"/>
      <c r="E160" s="377"/>
      <c r="F160" s="377"/>
      <c r="G160" s="377"/>
      <c r="H160" s="377"/>
      <c r="I160" s="378"/>
    </row>
    <row r="161" spans="1:9" ht="13.5" thickBot="1">
      <c r="A161" s="373" t="s">
        <v>216</v>
      </c>
      <c r="B161" s="374"/>
      <c r="C161" s="374"/>
      <c r="D161" s="374"/>
      <c r="E161" s="377"/>
      <c r="F161" s="377"/>
      <c r="G161" s="377"/>
      <c r="H161" s="377"/>
      <c r="I161" s="378"/>
    </row>
    <row r="162" spans="1:9" ht="12.75">
      <c r="A162" s="280"/>
      <c r="B162" s="301"/>
      <c r="C162" s="595" t="s">
        <v>208</v>
      </c>
      <c r="D162" s="596"/>
      <c r="E162" s="595" t="s">
        <v>209</v>
      </c>
      <c r="F162" s="596"/>
      <c r="G162" s="595" t="s">
        <v>210</v>
      </c>
      <c r="H162" s="599"/>
      <c r="I162" s="378"/>
    </row>
    <row r="163" spans="1:9" ht="12.75">
      <c r="A163" s="177"/>
      <c r="B163" s="302"/>
      <c r="C163" s="597"/>
      <c r="D163" s="598"/>
      <c r="E163" s="597"/>
      <c r="F163" s="598"/>
      <c r="G163" s="597"/>
      <c r="H163" s="560"/>
      <c r="I163" s="378"/>
    </row>
    <row r="164" spans="1:9" ht="39.75">
      <c r="A164" s="284" t="s">
        <v>1</v>
      </c>
      <c r="B164" s="303" t="s">
        <v>2</v>
      </c>
      <c r="C164" s="281" t="s">
        <v>3</v>
      </c>
      <c r="D164" s="282" t="s">
        <v>4</v>
      </c>
      <c r="E164" s="281" t="s">
        <v>3</v>
      </c>
      <c r="F164" s="282" t="s">
        <v>4</v>
      </c>
      <c r="G164" s="281" t="s">
        <v>3</v>
      </c>
      <c r="H164" s="283" t="s">
        <v>4</v>
      </c>
      <c r="I164" s="378"/>
    </row>
    <row r="165" spans="1:9" ht="12.75">
      <c r="A165" s="286"/>
      <c r="B165" s="304"/>
      <c r="C165" s="305"/>
      <c r="D165" s="306"/>
      <c r="E165" s="305"/>
      <c r="F165" s="306"/>
      <c r="G165" s="305"/>
      <c r="H165" s="307"/>
      <c r="I165" s="378"/>
    </row>
    <row r="166" spans="1:9" ht="12.75">
      <c r="A166" s="290" t="s">
        <v>35</v>
      </c>
      <c r="B166" s="561" t="s">
        <v>36</v>
      </c>
      <c r="C166" s="36" t="s">
        <v>37</v>
      </c>
      <c r="D166" s="292" t="s">
        <v>77</v>
      </c>
      <c r="E166" s="36" t="s">
        <v>213</v>
      </c>
      <c r="F166" s="292">
        <v>1</v>
      </c>
      <c r="G166" s="36">
        <v>0.38</v>
      </c>
      <c r="H166" s="308">
        <v>1</v>
      </c>
      <c r="I166" s="378"/>
    </row>
    <row r="167" spans="1:9" ht="12.75">
      <c r="A167" s="290"/>
      <c r="B167" s="561"/>
      <c r="C167" s="36"/>
      <c r="D167" s="292"/>
      <c r="E167" s="36"/>
      <c r="F167" s="292"/>
      <c r="G167" s="36"/>
      <c r="H167" s="293"/>
      <c r="I167" s="378"/>
    </row>
    <row r="168" spans="1:9" ht="12.75">
      <c r="A168" s="290"/>
      <c r="B168" s="309"/>
      <c r="C168" s="36"/>
      <c r="D168" s="292"/>
      <c r="E168" s="36"/>
      <c r="F168" s="292"/>
      <c r="G168" s="36"/>
      <c r="H168" s="293"/>
      <c r="I168" s="378"/>
    </row>
    <row r="169" spans="1:9" ht="12.75">
      <c r="A169" s="290" t="s">
        <v>46</v>
      </c>
      <c r="B169" s="561" t="s">
        <v>47</v>
      </c>
      <c r="C169" s="36" t="s">
        <v>48</v>
      </c>
      <c r="D169" s="292" t="s">
        <v>77</v>
      </c>
      <c r="E169" s="36" t="s">
        <v>213</v>
      </c>
      <c r="F169" s="292">
        <v>1</v>
      </c>
      <c r="G169" s="36">
        <v>0.23</v>
      </c>
      <c r="H169" s="308">
        <v>1</v>
      </c>
      <c r="I169" s="378"/>
    </row>
    <row r="170" spans="1:9" ht="12.75">
      <c r="A170" s="290"/>
      <c r="B170" s="561"/>
      <c r="C170" s="36"/>
      <c r="D170" s="292"/>
      <c r="E170" s="36"/>
      <c r="F170" s="292"/>
      <c r="G170" s="36"/>
      <c r="H170" s="293"/>
      <c r="I170" s="378"/>
    </row>
    <row r="171" spans="1:9" ht="12.75">
      <c r="A171" s="91"/>
      <c r="B171" s="310"/>
      <c r="C171" s="36"/>
      <c r="D171" s="292"/>
      <c r="E171" s="36"/>
      <c r="F171" s="292"/>
      <c r="G171" s="36"/>
      <c r="H171" s="293"/>
      <c r="I171" s="378"/>
    </row>
    <row r="172" spans="1:9" ht="12.75">
      <c r="A172" s="91"/>
      <c r="B172" s="311"/>
      <c r="C172" s="36"/>
      <c r="D172" s="292"/>
      <c r="E172" s="36"/>
      <c r="F172" s="292"/>
      <c r="G172" s="36"/>
      <c r="H172" s="293"/>
      <c r="I172" s="378"/>
    </row>
    <row r="173" spans="1:9" ht="12.75">
      <c r="A173" s="290" t="s">
        <v>53</v>
      </c>
      <c r="B173" s="589" t="s">
        <v>215</v>
      </c>
      <c r="C173" s="36" t="s">
        <v>55</v>
      </c>
      <c r="D173" s="292" t="s">
        <v>77</v>
      </c>
      <c r="E173" s="36" t="s">
        <v>213</v>
      </c>
      <c r="F173" s="292">
        <v>1</v>
      </c>
      <c r="G173" s="36">
        <v>0</v>
      </c>
      <c r="H173" s="293"/>
      <c r="I173" s="378"/>
    </row>
    <row r="174" spans="1:9" ht="12.75">
      <c r="A174" s="290"/>
      <c r="B174" s="589"/>
      <c r="C174" s="36"/>
      <c r="D174" s="292"/>
      <c r="E174" s="36"/>
      <c r="F174" s="292"/>
      <c r="G174" s="36"/>
      <c r="H174" s="293"/>
      <c r="I174" s="378"/>
    </row>
    <row r="175" spans="1:9" ht="12.75">
      <c r="A175" s="290"/>
      <c r="B175" s="589"/>
      <c r="C175" s="36"/>
      <c r="D175" s="292"/>
      <c r="E175" s="36"/>
      <c r="F175" s="292"/>
      <c r="G175" s="36"/>
      <c r="H175" s="293"/>
      <c r="I175" s="378"/>
    </row>
    <row r="176" spans="1:9" ht="12.75">
      <c r="A176" s="290"/>
      <c r="B176" s="309"/>
      <c r="C176" s="36"/>
      <c r="D176" s="292"/>
      <c r="E176" s="36"/>
      <c r="F176" s="292"/>
      <c r="G176" s="36"/>
      <c r="H176" s="293"/>
      <c r="I176" s="378"/>
    </row>
    <row r="177" spans="1:9" ht="12.75">
      <c r="A177" s="290" t="s">
        <v>59</v>
      </c>
      <c r="B177" s="589" t="s">
        <v>60</v>
      </c>
      <c r="C177" s="36" t="s">
        <v>55</v>
      </c>
      <c r="D177" s="292" t="s">
        <v>77</v>
      </c>
      <c r="E177" s="36" t="s">
        <v>213</v>
      </c>
      <c r="F177" s="292">
        <v>1</v>
      </c>
      <c r="G177" s="36">
        <v>0.19</v>
      </c>
      <c r="H177" s="308">
        <v>1</v>
      </c>
      <c r="I177" s="378"/>
    </row>
    <row r="178" spans="1:9" ht="12.75">
      <c r="A178" s="290"/>
      <c r="B178" s="589"/>
      <c r="C178" s="36"/>
      <c r="D178" s="292"/>
      <c r="E178" s="36"/>
      <c r="F178" s="292"/>
      <c r="G178" s="36"/>
      <c r="H178" s="293"/>
      <c r="I178" s="378"/>
    </row>
    <row r="179" spans="1:9" ht="12.75">
      <c r="A179" s="290"/>
      <c r="B179" s="309"/>
      <c r="C179" s="36"/>
      <c r="D179" s="292"/>
      <c r="E179" s="36"/>
      <c r="F179" s="292"/>
      <c r="G179" s="36"/>
      <c r="H179" s="293"/>
      <c r="I179" s="378"/>
    </row>
    <row r="180" spans="1:9" ht="12.75">
      <c r="A180" s="290" t="s">
        <v>65</v>
      </c>
      <c r="B180" s="594" t="s">
        <v>66</v>
      </c>
      <c r="C180" s="36">
        <v>0.11</v>
      </c>
      <c r="D180" s="292">
        <v>1</v>
      </c>
      <c r="E180" s="36" t="s">
        <v>213</v>
      </c>
      <c r="F180" s="292">
        <v>1</v>
      </c>
      <c r="G180" s="36">
        <v>0.19</v>
      </c>
      <c r="H180" s="308">
        <v>1</v>
      </c>
      <c r="I180" s="378"/>
    </row>
    <row r="181" spans="1:9" ht="12.75">
      <c r="A181" s="91"/>
      <c r="B181" s="594"/>
      <c r="C181" s="36"/>
      <c r="D181" s="292"/>
      <c r="E181" s="36"/>
      <c r="F181" s="292"/>
      <c r="G181" s="36"/>
      <c r="H181" s="293"/>
      <c r="I181" s="378"/>
    </row>
    <row r="182" spans="1:9" ht="12.75">
      <c r="A182" s="91"/>
      <c r="B182" s="594"/>
      <c r="C182" s="36"/>
      <c r="D182" s="292"/>
      <c r="E182" s="36"/>
      <c r="F182" s="292"/>
      <c r="G182" s="36"/>
      <c r="H182" s="293"/>
      <c r="I182" s="378"/>
    </row>
    <row r="183" spans="1:9" ht="13.5" thickBot="1">
      <c r="A183" s="79"/>
      <c r="B183" s="313"/>
      <c r="C183" s="298"/>
      <c r="D183" s="299"/>
      <c r="E183" s="314"/>
      <c r="F183" s="315"/>
      <c r="G183" s="314"/>
      <c r="H183" s="316"/>
      <c r="I183" s="378"/>
    </row>
    <row r="184" spans="1:9" ht="13.5" thickBot="1">
      <c r="A184" s="91"/>
      <c r="B184" s="294"/>
      <c r="C184" s="68"/>
      <c r="D184" s="68"/>
      <c r="E184" s="68"/>
      <c r="F184" s="68"/>
      <c r="G184" s="68"/>
      <c r="H184" s="69"/>
      <c r="I184" s="378"/>
    </row>
    <row r="185" spans="1:9" ht="15" thickBot="1">
      <c r="A185" s="317" t="s">
        <v>73</v>
      </c>
      <c r="B185" s="318" t="s">
        <v>31</v>
      </c>
      <c r="C185" s="591" t="s">
        <v>32</v>
      </c>
      <c r="D185" s="591"/>
      <c r="E185" s="591"/>
      <c r="F185" s="591"/>
      <c r="G185" s="591"/>
      <c r="H185" s="592"/>
      <c r="I185" s="378"/>
    </row>
    <row r="186" spans="1:9" ht="12.75">
      <c r="A186" s="376"/>
      <c r="B186" s="377"/>
      <c r="C186" s="377"/>
      <c r="D186" s="377"/>
      <c r="E186" s="377"/>
      <c r="F186" s="377"/>
      <c r="G186" s="377"/>
      <c r="H186" s="377"/>
      <c r="I186" s="378"/>
    </row>
    <row r="187" spans="1:9" ht="12.75">
      <c r="A187" s="376"/>
      <c r="B187" s="377"/>
      <c r="C187" s="377"/>
      <c r="D187" s="377"/>
      <c r="E187" s="377"/>
      <c r="F187" s="377"/>
      <c r="G187" s="377"/>
      <c r="H187" s="377"/>
      <c r="I187" s="378"/>
    </row>
    <row r="188" spans="1:9" ht="12.75">
      <c r="A188" s="376"/>
      <c r="B188" s="377"/>
      <c r="C188" s="377"/>
      <c r="D188" s="377"/>
      <c r="E188" s="377"/>
      <c r="F188" s="377"/>
      <c r="G188" s="377"/>
      <c r="H188" s="377"/>
      <c r="I188" s="378"/>
    </row>
    <row r="189" spans="1:9" ht="12.75">
      <c r="A189" s="376"/>
      <c r="B189" s="377"/>
      <c r="C189" s="377"/>
      <c r="D189" s="377"/>
      <c r="E189" s="377"/>
      <c r="F189" s="377"/>
      <c r="G189" s="377"/>
      <c r="H189" s="377"/>
      <c r="I189" s="378"/>
    </row>
    <row r="190" spans="1:9" ht="12.75">
      <c r="A190" s="376"/>
      <c r="B190" s="377"/>
      <c r="C190" s="377"/>
      <c r="D190" s="377"/>
      <c r="E190" s="377"/>
      <c r="F190" s="377"/>
      <c r="G190" s="377"/>
      <c r="H190" s="377"/>
      <c r="I190" s="378"/>
    </row>
    <row r="191" spans="1:9" ht="13.5" thickBot="1">
      <c r="A191" s="373" t="s">
        <v>218</v>
      </c>
      <c r="B191" s="375"/>
      <c r="C191" s="375"/>
      <c r="D191" s="374"/>
      <c r="E191" s="377"/>
      <c r="F191" s="377"/>
      <c r="G191" s="377"/>
      <c r="H191" s="377"/>
      <c r="I191" s="378"/>
    </row>
    <row r="192" spans="1:9" ht="12.75">
      <c r="A192" s="280"/>
      <c r="B192" s="301"/>
      <c r="C192" s="595" t="s">
        <v>208</v>
      </c>
      <c r="D192" s="596"/>
      <c r="E192" s="595" t="s">
        <v>209</v>
      </c>
      <c r="F192" s="596"/>
      <c r="G192" s="595" t="s">
        <v>217</v>
      </c>
      <c r="H192" s="599"/>
      <c r="I192" s="378"/>
    </row>
    <row r="193" spans="1:9" ht="12.75">
      <c r="A193" s="177"/>
      <c r="B193" s="302"/>
      <c r="C193" s="597"/>
      <c r="D193" s="598"/>
      <c r="E193" s="597"/>
      <c r="F193" s="598"/>
      <c r="G193" s="597"/>
      <c r="H193" s="560"/>
      <c r="I193" s="378"/>
    </row>
    <row r="194" spans="1:9" ht="39.75">
      <c r="A194" s="284" t="s">
        <v>1</v>
      </c>
      <c r="B194" s="303" t="s">
        <v>2</v>
      </c>
      <c r="C194" s="319" t="s">
        <v>3</v>
      </c>
      <c r="D194" s="320" t="s">
        <v>4</v>
      </c>
      <c r="E194" s="319" t="s">
        <v>3</v>
      </c>
      <c r="F194" s="320" t="s">
        <v>4</v>
      </c>
      <c r="G194" s="319" t="s">
        <v>3</v>
      </c>
      <c r="H194" s="321" t="s">
        <v>4</v>
      </c>
      <c r="I194" s="378"/>
    </row>
    <row r="195" spans="1:9" ht="12.75">
      <c r="A195" s="322"/>
      <c r="B195" s="323"/>
      <c r="C195" s="324"/>
      <c r="D195" s="325"/>
      <c r="E195" s="324"/>
      <c r="F195" s="325"/>
      <c r="G195" s="324"/>
      <c r="H195" s="326"/>
      <c r="I195" s="378"/>
    </row>
    <row r="196" spans="1:9" ht="12.75">
      <c r="A196" s="94" t="s">
        <v>84</v>
      </c>
      <c r="B196" s="593" t="s">
        <v>85</v>
      </c>
      <c r="C196" s="327" t="s">
        <v>86</v>
      </c>
      <c r="D196" s="328" t="s">
        <v>77</v>
      </c>
      <c r="E196" s="327">
        <v>0.2</v>
      </c>
      <c r="F196" s="328">
        <v>1</v>
      </c>
      <c r="G196" s="327">
        <v>0.25</v>
      </c>
      <c r="H196" s="329">
        <v>1</v>
      </c>
      <c r="I196" s="378"/>
    </row>
    <row r="197" spans="1:9" ht="12.75">
      <c r="A197" s="290"/>
      <c r="B197" s="589"/>
      <c r="C197" s="330"/>
      <c r="D197" s="331"/>
      <c r="E197" s="330"/>
      <c r="F197" s="331"/>
      <c r="G197" s="330"/>
      <c r="H197" s="332"/>
      <c r="I197" s="378"/>
    </row>
    <row r="198" spans="1:9" ht="12.75">
      <c r="A198" s="290"/>
      <c r="B198" s="312"/>
      <c r="C198" s="330"/>
      <c r="D198" s="331"/>
      <c r="E198" s="330"/>
      <c r="F198" s="331"/>
      <c r="G198" s="330"/>
      <c r="H198" s="332"/>
      <c r="I198" s="378"/>
    </row>
    <row r="199" spans="1:9" ht="12.75">
      <c r="A199" s="290" t="s">
        <v>90</v>
      </c>
      <c r="B199" s="589" t="s">
        <v>91</v>
      </c>
      <c r="C199" s="330" t="s">
        <v>92</v>
      </c>
      <c r="D199" s="331" t="s">
        <v>77</v>
      </c>
      <c r="E199" s="330">
        <v>0.2</v>
      </c>
      <c r="F199" s="331">
        <v>1</v>
      </c>
      <c r="G199" s="330">
        <v>0.25</v>
      </c>
      <c r="H199" s="332">
        <v>1</v>
      </c>
      <c r="I199" s="378"/>
    </row>
    <row r="200" spans="1:9" ht="12.75">
      <c r="A200" s="290"/>
      <c r="B200" s="589"/>
      <c r="C200" s="330"/>
      <c r="D200" s="331"/>
      <c r="E200" s="330"/>
      <c r="F200" s="331"/>
      <c r="G200" s="330"/>
      <c r="H200" s="332"/>
      <c r="I200" s="378"/>
    </row>
    <row r="201" spans="1:9" ht="12.75">
      <c r="A201" s="290"/>
      <c r="B201" s="312"/>
      <c r="C201" s="330"/>
      <c r="D201" s="331"/>
      <c r="E201" s="330"/>
      <c r="F201" s="331"/>
      <c r="G201" s="330"/>
      <c r="H201" s="332"/>
      <c r="I201" s="378"/>
    </row>
    <row r="202" spans="1:9" ht="12.75">
      <c r="A202" s="290" t="s">
        <v>94</v>
      </c>
      <c r="B202" s="589" t="s">
        <v>95</v>
      </c>
      <c r="C202" s="330" t="s">
        <v>92</v>
      </c>
      <c r="D202" s="331">
        <v>1</v>
      </c>
      <c r="E202" s="330">
        <v>0.2</v>
      </c>
      <c r="F202" s="331">
        <v>1</v>
      </c>
      <c r="G202" s="330">
        <v>0.25</v>
      </c>
      <c r="H202" s="332">
        <v>1</v>
      </c>
      <c r="I202" s="378"/>
    </row>
    <row r="203" spans="1:9" ht="12.75">
      <c r="A203" s="290"/>
      <c r="B203" s="589"/>
      <c r="C203" s="330"/>
      <c r="D203" s="331"/>
      <c r="E203" s="330"/>
      <c r="F203" s="331"/>
      <c r="G203" s="330"/>
      <c r="H203" s="332"/>
      <c r="I203" s="378"/>
    </row>
    <row r="204" spans="1:9" ht="12.75">
      <c r="A204" s="290"/>
      <c r="B204" s="312"/>
      <c r="C204" s="330"/>
      <c r="D204" s="331"/>
      <c r="E204" s="330"/>
      <c r="F204" s="331"/>
      <c r="G204" s="330"/>
      <c r="H204" s="332"/>
      <c r="I204" s="378"/>
    </row>
    <row r="205" spans="1:9" ht="12.75">
      <c r="A205" s="290" t="s">
        <v>101</v>
      </c>
      <c r="B205" s="589" t="s">
        <v>102</v>
      </c>
      <c r="C205" s="330" t="s">
        <v>92</v>
      </c>
      <c r="D205" s="331" t="s">
        <v>77</v>
      </c>
      <c r="E205" s="330">
        <v>0.2</v>
      </c>
      <c r="F205" s="331">
        <v>1</v>
      </c>
      <c r="G205" s="330">
        <v>0.25</v>
      </c>
      <c r="H205" s="332">
        <v>1</v>
      </c>
      <c r="I205" s="378"/>
    </row>
    <row r="206" spans="1:9" ht="12.75">
      <c r="A206" s="290"/>
      <c r="B206" s="589"/>
      <c r="C206" s="330"/>
      <c r="D206" s="331"/>
      <c r="E206" s="330"/>
      <c r="F206" s="331"/>
      <c r="G206" s="330"/>
      <c r="H206" s="332"/>
      <c r="I206" s="378"/>
    </row>
    <row r="207" spans="1:9" ht="12.75">
      <c r="A207" s="290"/>
      <c r="B207" s="312"/>
      <c r="C207" s="330"/>
      <c r="D207" s="331"/>
      <c r="E207" s="330"/>
      <c r="F207" s="331"/>
      <c r="G207" s="330"/>
      <c r="H207" s="332"/>
      <c r="I207" s="378"/>
    </row>
    <row r="208" spans="1:9" ht="12.75">
      <c r="A208" s="290" t="s">
        <v>107</v>
      </c>
      <c r="B208" s="589" t="s">
        <v>108</v>
      </c>
      <c r="C208" s="330" t="s">
        <v>109</v>
      </c>
      <c r="D208" s="331" t="s">
        <v>77</v>
      </c>
      <c r="E208" s="330">
        <v>0.2</v>
      </c>
      <c r="F208" s="331">
        <v>1</v>
      </c>
      <c r="G208" s="330">
        <v>0</v>
      </c>
      <c r="H208" s="332">
        <v>0</v>
      </c>
      <c r="I208" s="378"/>
    </row>
    <row r="209" spans="1:9" ht="13.5" thickBot="1">
      <c r="A209" s="333"/>
      <c r="B209" s="590"/>
      <c r="C209" s="334"/>
      <c r="D209" s="335"/>
      <c r="E209" s="334"/>
      <c r="F209" s="335"/>
      <c r="G209" s="334"/>
      <c r="H209" s="336"/>
      <c r="I209" s="378"/>
    </row>
    <row r="210" spans="1:9" ht="13.5" thickBot="1">
      <c r="A210" s="91"/>
      <c r="B210" s="68"/>
      <c r="C210" s="337"/>
      <c r="D210" s="337"/>
      <c r="E210" s="337"/>
      <c r="F210" s="337"/>
      <c r="G210" s="337"/>
      <c r="H210" s="332"/>
      <c r="I210" s="378"/>
    </row>
    <row r="211" spans="1:9" ht="15" thickBot="1">
      <c r="A211" s="317" t="s">
        <v>111</v>
      </c>
      <c r="B211" s="318" t="s">
        <v>31</v>
      </c>
      <c r="C211" s="591" t="s">
        <v>32</v>
      </c>
      <c r="D211" s="591"/>
      <c r="E211" s="591"/>
      <c r="F211" s="591"/>
      <c r="G211" s="591"/>
      <c r="H211" s="592"/>
      <c r="I211" s="378"/>
    </row>
    <row r="212" spans="1:9" ht="12.75">
      <c r="A212" s="376"/>
      <c r="B212" s="377"/>
      <c r="C212" s="377"/>
      <c r="D212" s="377"/>
      <c r="E212" s="377"/>
      <c r="F212" s="377"/>
      <c r="G212" s="377"/>
      <c r="H212" s="377"/>
      <c r="I212" s="378"/>
    </row>
    <row r="213" spans="1:9" ht="12.75">
      <c r="A213" s="376"/>
      <c r="B213" s="377"/>
      <c r="C213" s="377"/>
      <c r="D213" s="377"/>
      <c r="E213" s="377"/>
      <c r="F213" s="377"/>
      <c r="G213" s="377"/>
      <c r="H213" s="377"/>
      <c r="I213" s="378"/>
    </row>
    <row r="214" spans="1:9" ht="13.5" thickBot="1">
      <c r="A214" s="379"/>
      <c r="B214" s="380"/>
      <c r="C214" s="380"/>
      <c r="D214" s="380"/>
      <c r="E214" s="380"/>
      <c r="F214" s="380"/>
      <c r="G214" s="380"/>
      <c r="H214" s="380"/>
      <c r="I214" s="381"/>
    </row>
  </sheetData>
  <mergeCells count="129">
    <mergeCell ref="A104:I104"/>
    <mergeCell ref="C105:I105"/>
    <mergeCell ref="I94:I98"/>
    <mergeCell ref="A100:I100"/>
    <mergeCell ref="B102:B103"/>
    <mergeCell ref="E102:F102"/>
    <mergeCell ref="H102:I102"/>
    <mergeCell ref="E103:F103"/>
    <mergeCell ref="H103:I103"/>
    <mergeCell ref="B94:B97"/>
    <mergeCell ref="E94:E97"/>
    <mergeCell ref="G94:G97"/>
    <mergeCell ref="H94:H99"/>
    <mergeCell ref="E89:I89"/>
    <mergeCell ref="E90:I90"/>
    <mergeCell ref="E91:I91"/>
    <mergeCell ref="A92:I92"/>
    <mergeCell ref="B84:B86"/>
    <mergeCell ref="E85:F85"/>
    <mergeCell ref="H85:I85"/>
    <mergeCell ref="E86:F86"/>
    <mergeCell ref="H86:I86"/>
    <mergeCell ref="A77:I77"/>
    <mergeCell ref="E78:I78"/>
    <mergeCell ref="B80:B81"/>
    <mergeCell ref="A82:I82"/>
    <mergeCell ref="H117:H126"/>
    <mergeCell ref="I117:I126"/>
    <mergeCell ref="A128:I128"/>
    <mergeCell ref="C129:I129"/>
    <mergeCell ref="B117:B118"/>
    <mergeCell ref="E117:E126"/>
    <mergeCell ref="F117:F126"/>
    <mergeCell ref="G117:G127"/>
    <mergeCell ref="A112:I112"/>
    <mergeCell ref="E113:I113"/>
    <mergeCell ref="A114:I114"/>
    <mergeCell ref="B115:B116"/>
    <mergeCell ref="F68:H68"/>
    <mergeCell ref="I68:J68"/>
    <mergeCell ref="A69:K69"/>
    <mergeCell ref="C70:K70"/>
    <mergeCell ref="G61:I61"/>
    <mergeCell ref="A62:K62"/>
    <mergeCell ref="B63:B64"/>
    <mergeCell ref="B65:B66"/>
    <mergeCell ref="E65:E67"/>
    <mergeCell ref="F65:H67"/>
    <mergeCell ref="I65:J67"/>
    <mergeCell ref="K65:K67"/>
    <mergeCell ref="A54:K54"/>
    <mergeCell ref="B56:B57"/>
    <mergeCell ref="E56:E60"/>
    <mergeCell ref="G56:I60"/>
    <mergeCell ref="K56:K60"/>
    <mergeCell ref="A50:K50"/>
    <mergeCell ref="B52:B53"/>
    <mergeCell ref="E52:H52"/>
    <mergeCell ref="I52:K52"/>
    <mergeCell ref="E53:H53"/>
    <mergeCell ref="I53:K53"/>
    <mergeCell ref="A46:K46"/>
    <mergeCell ref="B48:B49"/>
    <mergeCell ref="E48:F48"/>
    <mergeCell ref="G48:I48"/>
    <mergeCell ref="J48:K48"/>
    <mergeCell ref="E49:F49"/>
    <mergeCell ref="G49:I49"/>
    <mergeCell ref="J49:K49"/>
    <mergeCell ref="H39:H44"/>
    <mergeCell ref="I39:I44"/>
    <mergeCell ref="J39:J44"/>
    <mergeCell ref="K39:K44"/>
    <mergeCell ref="B39:B42"/>
    <mergeCell ref="E39:E44"/>
    <mergeCell ref="F39:F44"/>
    <mergeCell ref="G39:G44"/>
    <mergeCell ref="A27:I27"/>
    <mergeCell ref="C28:I28"/>
    <mergeCell ref="A36:I36"/>
    <mergeCell ref="E37:K37"/>
    <mergeCell ref="A22:I22"/>
    <mergeCell ref="B24:B26"/>
    <mergeCell ref="E24:F24"/>
    <mergeCell ref="H24:I24"/>
    <mergeCell ref="H25:I25"/>
    <mergeCell ref="E26:F26"/>
    <mergeCell ref="H26:I26"/>
    <mergeCell ref="B19:B21"/>
    <mergeCell ref="E19:F19"/>
    <mergeCell ref="H19:I19"/>
    <mergeCell ref="E20:F20"/>
    <mergeCell ref="H20:I20"/>
    <mergeCell ref="E21:F21"/>
    <mergeCell ref="H21:I21"/>
    <mergeCell ref="B12:B13"/>
    <mergeCell ref="B14:B15"/>
    <mergeCell ref="E14:I14"/>
    <mergeCell ref="B16:B18"/>
    <mergeCell ref="E17:I17"/>
    <mergeCell ref="A5:I5"/>
    <mergeCell ref="E6:I6"/>
    <mergeCell ref="B8:B10"/>
    <mergeCell ref="A11:I11"/>
    <mergeCell ref="A139:B140"/>
    <mergeCell ref="C139:D140"/>
    <mergeCell ref="E139:F140"/>
    <mergeCell ref="G139:H140"/>
    <mergeCell ref="B145:B146"/>
    <mergeCell ref="B151:B152"/>
    <mergeCell ref="C155:H155"/>
    <mergeCell ref="C162:D163"/>
    <mergeCell ref="E162:F163"/>
    <mergeCell ref="G162:H163"/>
    <mergeCell ref="B166:B167"/>
    <mergeCell ref="B169:B170"/>
    <mergeCell ref="B173:B175"/>
    <mergeCell ref="B177:B178"/>
    <mergeCell ref="B180:B182"/>
    <mergeCell ref="C185:H185"/>
    <mergeCell ref="C192:D193"/>
    <mergeCell ref="E192:F193"/>
    <mergeCell ref="G192:H193"/>
    <mergeCell ref="B208:B209"/>
    <mergeCell ref="C211:H211"/>
    <mergeCell ref="B196:B197"/>
    <mergeCell ref="B199:B200"/>
    <mergeCell ref="B202:B203"/>
    <mergeCell ref="B205:B20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7"/>
  <sheetViews>
    <sheetView workbookViewId="0" topLeftCell="A187">
      <selection activeCell="C211" sqref="C211:C214"/>
    </sheetView>
  </sheetViews>
  <sheetFormatPr defaultColWidth="9.140625" defaultRowHeight="12.75"/>
  <cols>
    <col min="1" max="1" width="11.421875" style="114" customWidth="1"/>
    <col min="2" max="2" width="31.421875" style="114" customWidth="1"/>
    <col min="3" max="3" width="35.7109375" style="114" customWidth="1"/>
    <col min="4" max="4" width="13.00390625" style="114" customWidth="1"/>
    <col min="5" max="6" width="12.8515625" style="114" customWidth="1"/>
    <col min="7" max="7" width="15.421875" style="114" customWidth="1"/>
    <col min="8" max="8" width="11.421875" style="114" customWidth="1"/>
    <col min="9" max="9" width="12.140625" style="114" customWidth="1"/>
    <col min="10" max="12" width="11.421875" style="114" customWidth="1"/>
    <col min="13" max="13" width="12.421875" style="114" customWidth="1"/>
    <col min="14" max="14" width="12.00390625" style="114" customWidth="1"/>
    <col min="15" max="16384" width="11.421875" style="114" customWidth="1"/>
  </cols>
  <sheetData>
    <row r="1" spans="1:20" ht="11.25">
      <c r="A1" s="386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8"/>
    </row>
    <row r="2" spans="1:20" ht="11.25">
      <c r="A2" s="277" t="s">
        <v>263</v>
      </c>
      <c r="B2" s="385"/>
      <c r="C2" s="353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1"/>
    </row>
    <row r="3" spans="1:20" ht="11.25">
      <c r="A3" s="389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1"/>
    </row>
    <row r="4" spans="1:20" ht="12" thickBot="1">
      <c r="A4" s="389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1"/>
    </row>
    <row r="5" spans="1:20" ht="11.25">
      <c r="A5" s="211" t="s">
        <v>112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3"/>
      <c r="T5" s="391"/>
    </row>
    <row r="6" spans="1:20" ht="11.25">
      <c r="A6" s="184" t="s">
        <v>114</v>
      </c>
      <c r="B6" s="214"/>
      <c r="C6" s="214"/>
      <c r="D6" s="215"/>
      <c r="E6" s="216" t="s">
        <v>155</v>
      </c>
      <c r="F6" s="217"/>
      <c r="G6" s="214"/>
      <c r="H6" s="217"/>
      <c r="I6" s="214"/>
      <c r="J6" s="217"/>
      <c r="K6" s="214"/>
      <c r="L6" s="217"/>
      <c r="M6" s="214"/>
      <c r="N6" s="217"/>
      <c r="O6" s="214"/>
      <c r="P6" s="217"/>
      <c r="Q6" s="214"/>
      <c r="R6" s="217"/>
      <c r="S6" s="218"/>
      <c r="T6" s="391"/>
    </row>
    <row r="7" spans="1:20" ht="11.25">
      <c r="A7" s="257"/>
      <c r="B7" s="220"/>
      <c r="C7" s="220"/>
      <c r="D7" s="221"/>
      <c r="E7" s="222" t="s">
        <v>140</v>
      </c>
      <c r="F7" s="223" t="s">
        <v>141</v>
      </c>
      <c r="G7" s="220" t="s">
        <v>142</v>
      </c>
      <c r="H7" s="223" t="s">
        <v>143</v>
      </c>
      <c r="I7" s="220" t="s">
        <v>144</v>
      </c>
      <c r="J7" s="223" t="s">
        <v>145</v>
      </c>
      <c r="K7" s="220" t="s">
        <v>146</v>
      </c>
      <c r="L7" s="223" t="s">
        <v>147</v>
      </c>
      <c r="M7" s="220" t="s">
        <v>148</v>
      </c>
      <c r="N7" s="223" t="s">
        <v>149</v>
      </c>
      <c r="O7" s="220" t="s">
        <v>150</v>
      </c>
      <c r="P7" s="223" t="s">
        <v>151</v>
      </c>
      <c r="Q7" s="220" t="s">
        <v>152</v>
      </c>
      <c r="R7" s="223" t="s">
        <v>153</v>
      </c>
      <c r="S7" s="224" t="s">
        <v>154</v>
      </c>
      <c r="T7" s="391"/>
    </row>
    <row r="8" spans="1:20" ht="11.25">
      <c r="A8" s="225"/>
      <c r="B8" s="216" t="s">
        <v>115</v>
      </c>
      <c r="C8" s="217" t="s">
        <v>116</v>
      </c>
      <c r="D8" s="217" t="s">
        <v>117</v>
      </c>
      <c r="E8" s="226"/>
      <c r="F8" s="227"/>
      <c r="G8" s="226"/>
      <c r="H8" s="227"/>
      <c r="I8" s="226"/>
      <c r="J8" s="227"/>
      <c r="K8" s="226"/>
      <c r="L8" s="227"/>
      <c r="M8" s="226"/>
      <c r="N8" s="227"/>
      <c r="O8" s="226"/>
      <c r="P8" s="227"/>
      <c r="Q8" s="226"/>
      <c r="R8" s="227"/>
      <c r="S8" s="228"/>
      <c r="T8" s="391"/>
    </row>
    <row r="9" spans="1:20" ht="11.25">
      <c r="A9" s="251"/>
      <c r="B9" s="142"/>
      <c r="C9" s="142"/>
      <c r="D9" s="142"/>
      <c r="E9" s="116"/>
      <c r="F9" s="142"/>
      <c r="G9" s="116"/>
      <c r="H9" s="142"/>
      <c r="I9" s="116"/>
      <c r="J9" s="142"/>
      <c r="K9" s="116"/>
      <c r="L9" s="142"/>
      <c r="M9" s="116"/>
      <c r="N9" s="142"/>
      <c r="O9" s="116"/>
      <c r="P9" s="142"/>
      <c r="Q9" s="116"/>
      <c r="R9" s="142"/>
      <c r="S9" s="161"/>
      <c r="T9" s="391"/>
    </row>
    <row r="10" spans="1:20" ht="11.25">
      <c r="A10" s="277" t="s">
        <v>30</v>
      </c>
      <c r="B10" s="133" t="s">
        <v>118</v>
      </c>
      <c r="C10" s="138" t="s">
        <v>279</v>
      </c>
      <c r="D10" s="138" t="s">
        <v>100</v>
      </c>
      <c r="E10" s="197">
        <f aca="true" t="shared" si="0" ref="E10:S10">SUM(E14*0.25+E20*0.25+E28*0.5)</f>
        <v>5.85</v>
      </c>
      <c r="F10" s="134">
        <f t="shared" si="0"/>
        <v>5.7</v>
      </c>
      <c r="G10" s="158">
        <f t="shared" si="0"/>
        <v>5.625</v>
      </c>
      <c r="H10" s="134">
        <f t="shared" si="0"/>
        <v>5.1</v>
      </c>
      <c r="I10" s="197">
        <f t="shared" si="0"/>
        <v>5.7125</v>
      </c>
      <c r="J10" s="134">
        <f t="shared" si="0"/>
        <v>5.1</v>
      </c>
      <c r="K10" s="197">
        <f t="shared" si="0"/>
        <v>5.925</v>
      </c>
      <c r="L10" s="134">
        <f t="shared" si="0"/>
        <v>5.4</v>
      </c>
      <c r="M10" s="197">
        <f t="shared" si="0"/>
        <v>5.40625</v>
      </c>
      <c r="N10" s="134">
        <f t="shared" si="0"/>
        <v>1.9000000000000001</v>
      </c>
      <c r="O10" s="197">
        <f t="shared" si="0"/>
        <v>5.625</v>
      </c>
      <c r="P10" s="134">
        <f t="shared" si="0"/>
        <v>4.975</v>
      </c>
      <c r="Q10" s="197">
        <f t="shared" si="0"/>
        <v>4.875</v>
      </c>
      <c r="R10" s="134">
        <f t="shared" si="0"/>
        <v>5.325</v>
      </c>
      <c r="S10" s="165">
        <f t="shared" si="0"/>
        <v>4.825</v>
      </c>
      <c r="T10" s="391"/>
    </row>
    <row r="11" spans="1:20" ht="11.25">
      <c r="A11" s="243"/>
      <c r="B11" s="133"/>
      <c r="C11" s="138" t="s">
        <v>280</v>
      </c>
      <c r="D11" s="138"/>
      <c r="E11" s="124"/>
      <c r="F11" s="135"/>
      <c r="G11" s="124"/>
      <c r="H11" s="135"/>
      <c r="I11" s="124"/>
      <c r="J11" s="135"/>
      <c r="K11" s="124"/>
      <c r="L11" s="135"/>
      <c r="M11" s="124"/>
      <c r="N11" s="135"/>
      <c r="O11" s="124"/>
      <c r="P11" s="135"/>
      <c r="Q11" s="124"/>
      <c r="R11" s="135"/>
      <c r="S11" s="167"/>
      <c r="T11" s="391"/>
    </row>
    <row r="12" spans="1:20" ht="11.25">
      <c r="A12" s="210"/>
      <c r="B12" s="143"/>
      <c r="C12" s="139" t="s">
        <v>281</v>
      </c>
      <c r="D12" s="139"/>
      <c r="E12" s="195"/>
      <c r="F12" s="136"/>
      <c r="G12" s="195"/>
      <c r="H12" s="136"/>
      <c r="I12" s="195"/>
      <c r="J12" s="136"/>
      <c r="K12" s="195"/>
      <c r="L12" s="136"/>
      <c r="M12" s="195"/>
      <c r="N12" s="136"/>
      <c r="O12" s="195"/>
      <c r="P12" s="136"/>
      <c r="Q12" s="195"/>
      <c r="R12" s="136"/>
      <c r="S12" s="166"/>
      <c r="T12" s="391"/>
    </row>
    <row r="13" spans="1:20" ht="11.25">
      <c r="A13" s="163"/>
      <c r="B13" s="196"/>
      <c r="C13" s="138"/>
      <c r="D13" s="138"/>
      <c r="E13" s="124"/>
      <c r="F13" s="135"/>
      <c r="G13" s="124"/>
      <c r="H13" s="135"/>
      <c r="I13" s="124"/>
      <c r="J13" s="135"/>
      <c r="K13" s="124"/>
      <c r="L13" s="135"/>
      <c r="M13" s="124"/>
      <c r="N13" s="135"/>
      <c r="O13" s="124"/>
      <c r="P13" s="135"/>
      <c r="Q13" s="124"/>
      <c r="R13" s="135"/>
      <c r="S13" s="167"/>
      <c r="T13" s="391"/>
    </row>
    <row r="14" spans="1:20" ht="11.25">
      <c r="A14" s="168" t="s">
        <v>6</v>
      </c>
      <c r="B14" s="115" t="s">
        <v>119</v>
      </c>
      <c r="C14" s="148" t="s">
        <v>120</v>
      </c>
      <c r="D14" s="148" t="s">
        <v>100</v>
      </c>
      <c r="E14" s="125">
        <v>6</v>
      </c>
      <c r="F14" s="137">
        <v>6</v>
      </c>
      <c r="G14" s="125">
        <v>6</v>
      </c>
      <c r="H14" s="137">
        <v>4</v>
      </c>
      <c r="I14" s="125">
        <v>6</v>
      </c>
      <c r="J14" s="137">
        <v>4</v>
      </c>
      <c r="K14" s="125">
        <v>6</v>
      </c>
      <c r="L14" s="137">
        <v>6</v>
      </c>
      <c r="M14" s="125">
        <v>6</v>
      </c>
      <c r="N14" s="137">
        <v>4</v>
      </c>
      <c r="O14" s="125">
        <v>6</v>
      </c>
      <c r="P14" s="137">
        <v>4</v>
      </c>
      <c r="Q14" s="125">
        <v>4</v>
      </c>
      <c r="R14" s="137">
        <v>4</v>
      </c>
      <c r="S14" s="169">
        <v>4</v>
      </c>
      <c r="T14" s="391"/>
    </row>
    <row r="15" spans="1:20" ht="11.25">
      <c r="A15" s="170"/>
      <c r="B15" s="121" t="s">
        <v>121</v>
      </c>
      <c r="C15" s="138" t="s">
        <v>122</v>
      </c>
      <c r="D15" s="138"/>
      <c r="E15" s="118"/>
      <c r="F15" s="138"/>
      <c r="G15" s="118"/>
      <c r="H15" s="138"/>
      <c r="I15" s="118"/>
      <c r="J15" s="138"/>
      <c r="K15" s="118"/>
      <c r="L15" s="138"/>
      <c r="M15" s="118"/>
      <c r="N15" s="138"/>
      <c r="O15" s="118"/>
      <c r="P15" s="138"/>
      <c r="Q15" s="118"/>
      <c r="R15" s="138"/>
      <c r="S15" s="171"/>
      <c r="T15" s="391"/>
    </row>
    <row r="16" spans="1:20" ht="11.25">
      <c r="A16" s="170"/>
      <c r="B16" s="121"/>
      <c r="C16" s="138" t="s">
        <v>123</v>
      </c>
      <c r="D16" s="138"/>
      <c r="E16" s="118"/>
      <c r="F16" s="138"/>
      <c r="G16" s="118"/>
      <c r="H16" s="138"/>
      <c r="I16" s="118"/>
      <c r="J16" s="138"/>
      <c r="K16" s="118"/>
      <c r="L16" s="138"/>
      <c r="M16" s="118"/>
      <c r="N16" s="138"/>
      <c r="O16" s="118"/>
      <c r="P16" s="138"/>
      <c r="Q16" s="118"/>
      <c r="R16" s="138"/>
      <c r="S16" s="171"/>
      <c r="T16" s="391"/>
    </row>
    <row r="17" spans="1:20" ht="11.25">
      <c r="A17" s="170"/>
      <c r="B17" s="121"/>
      <c r="C17" s="138" t="s">
        <v>124</v>
      </c>
      <c r="D17" s="138"/>
      <c r="E17" s="118"/>
      <c r="F17" s="138"/>
      <c r="G17" s="118"/>
      <c r="H17" s="138"/>
      <c r="I17" s="118"/>
      <c r="J17" s="138"/>
      <c r="K17" s="118"/>
      <c r="L17" s="138"/>
      <c r="M17" s="118"/>
      <c r="N17" s="138"/>
      <c r="O17" s="118"/>
      <c r="P17" s="138"/>
      <c r="Q17" s="118"/>
      <c r="R17" s="138"/>
      <c r="S17" s="171"/>
      <c r="T17" s="391"/>
    </row>
    <row r="18" spans="1:20" ht="11.25">
      <c r="A18" s="172"/>
      <c r="B18" s="122"/>
      <c r="C18" s="139" t="s">
        <v>125</v>
      </c>
      <c r="D18" s="139"/>
      <c r="E18" s="120"/>
      <c r="F18" s="139"/>
      <c r="G18" s="120"/>
      <c r="H18" s="139"/>
      <c r="I18" s="120"/>
      <c r="J18" s="139"/>
      <c r="K18" s="120"/>
      <c r="L18" s="139"/>
      <c r="M18" s="120"/>
      <c r="N18" s="139"/>
      <c r="O18" s="120"/>
      <c r="P18" s="139"/>
      <c r="Q18" s="120"/>
      <c r="R18" s="139"/>
      <c r="S18" s="173"/>
      <c r="T18" s="391"/>
    </row>
    <row r="19" spans="1:20" ht="11.25">
      <c r="A19" s="170"/>
      <c r="B19" s="121"/>
      <c r="C19" s="138"/>
      <c r="D19" s="138"/>
      <c r="E19" s="118"/>
      <c r="F19" s="138"/>
      <c r="G19" s="118"/>
      <c r="H19" s="138"/>
      <c r="I19" s="118"/>
      <c r="J19" s="138"/>
      <c r="K19" s="118"/>
      <c r="L19" s="138"/>
      <c r="M19" s="118"/>
      <c r="N19" s="138"/>
      <c r="O19" s="118"/>
      <c r="P19" s="138"/>
      <c r="Q19" s="118"/>
      <c r="R19" s="138"/>
      <c r="S19" s="171"/>
      <c r="T19" s="391"/>
    </row>
    <row r="20" spans="1:20" ht="11.25">
      <c r="A20" s="168" t="s">
        <v>12</v>
      </c>
      <c r="B20" s="115" t="s">
        <v>126</v>
      </c>
      <c r="C20" s="148" t="s">
        <v>282</v>
      </c>
      <c r="D20" s="148" t="s">
        <v>100</v>
      </c>
      <c r="E20" s="125">
        <f aca="true" t="shared" si="1" ref="E20:S20">SUM(E23*0.3+E25*0.4+E26*0.3)</f>
        <v>5.4</v>
      </c>
      <c r="F20" s="137">
        <f t="shared" si="1"/>
        <v>4.8</v>
      </c>
      <c r="G20" s="125">
        <f t="shared" si="1"/>
        <v>4.5</v>
      </c>
      <c r="H20" s="137">
        <f t="shared" si="1"/>
        <v>4.3999999999999995</v>
      </c>
      <c r="I20" s="125">
        <f t="shared" si="1"/>
        <v>4.85</v>
      </c>
      <c r="J20" s="137">
        <f t="shared" si="1"/>
        <v>4.4</v>
      </c>
      <c r="K20" s="125">
        <f t="shared" si="1"/>
        <v>5.7</v>
      </c>
      <c r="L20" s="137">
        <f t="shared" si="1"/>
        <v>3.5999999999999996</v>
      </c>
      <c r="M20" s="125">
        <f t="shared" si="1"/>
        <v>3.625</v>
      </c>
      <c r="N20" s="137">
        <f t="shared" si="1"/>
        <v>3.6000000000000005</v>
      </c>
      <c r="O20" s="125">
        <f t="shared" si="1"/>
        <v>4.5</v>
      </c>
      <c r="P20" s="137">
        <f t="shared" si="1"/>
        <v>3.9</v>
      </c>
      <c r="Q20" s="125">
        <f t="shared" si="1"/>
        <v>3.5</v>
      </c>
      <c r="R20" s="137">
        <f t="shared" si="1"/>
        <v>5.3</v>
      </c>
      <c r="S20" s="169">
        <f t="shared" si="1"/>
        <v>3.3</v>
      </c>
      <c r="T20" s="391"/>
    </row>
    <row r="21" spans="1:20" ht="11.25">
      <c r="A21" s="170"/>
      <c r="B21" s="121" t="s">
        <v>127</v>
      </c>
      <c r="C21" s="138" t="s">
        <v>283</v>
      </c>
      <c r="D21" s="138"/>
      <c r="E21" s="118"/>
      <c r="F21" s="138"/>
      <c r="G21" s="118"/>
      <c r="H21" s="138"/>
      <c r="I21" s="118"/>
      <c r="J21" s="138"/>
      <c r="K21" s="118"/>
      <c r="L21" s="138"/>
      <c r="M21" s="118"/>
      <c r="N21" s="138"/>
      <c r="O21" s="118"/>
      <c r="P21" s="138"/>
      <c r="Q21" s="118"/>
      <c r="R21" s="138"/>
      <c r="S21" s="171"/>
      <c r="T21" s="391"/>
    </row>
    <row r="22" spans="1:20" ht="11.25">
      <c r="A22" s="170"/>
      <c r="B22" s="121" t="s">
        <v>128</v>
      </c>
      <c r="C22" s="138"/>
      <c r="D22" s="138"/>
      <c r="E22" s="118"/>
      <c r="F22" s="138"/>
      <c r="G22" s="118"/>
      <c r="H22" s="138"/>
      <c r="I22" s="118"/>
      <c r="J22" s="138"/>
      <c r="K22" s="118"/>
      <c r="L22" s="138"/>
      <c r="M22" s="118"/>
      <c r="N22" s="138"/>
      <c r="O22" s="118"/>
      <c r="P22" s="138"/>
      <c r="Q22" s="118"/>
      <c r="R22" s="138"/>
      <c r="S22" s="171"/>
      <c r="T22" s="391"/>
    </row>
    <row r="23" spans="1:20" ht="11.25">
      <c r="A23" s="174" t="s">
        <v>14</v>
      </c>
      <c r="B23" s="121" t="s">
        <v>129</v>
      </c>
      <c r="C23" s="138" t="s">
        <v>130</v>
      </c>
      <c r="D23" s="138" t="s">
        <v>100</v>
      </c>
      <c r="E23" s="198">
        <v>4</v>
      </c>
      <c r="F23" s="140">
        <v>6</v>
      </c>
      <c r="G23" s="198">
        <v>5</v>
      </c>
      <c r="H23" s="140">
        <v>6</v>
      </c>
      <c r="I23" s="198">
        <v>3.5</v>
      </c>
      <c r="J23" s="140">
        <v>4</v>
      </c>
      <c r="K23" s="198">
        <v>5</v>
      </c>
      <c r="L23" s="140">
        <v>4</v>
      </c>
      <c r="M23" s="198">
        <v>4.75</v>
      </c>
      <c r="N23" s="140">
        <v>4</v>
      </c>
      <c r="O23" s="198">
        <v>5</v>
      </c>
      <c r="P23" s="140">
        <v>5</v>
      </c>
      <c r="Q23" s="198">
        <v>5</v>
      </c>
      <c r="R23" s="140">
        <v>5</v>
      </c>
      <c r="S23" s="175">
        <v>5</v>
      </c>
      <c r="T23" s="391"/>
    </row>
    <row r="24" spans="1:20" ht="11.25">
      <c r="A24" s="170"/>
      <c r="B24" s="121" t="s">
        <v>131</v>
      </c>
      <c r="C24" s="138"/>
      <c r="D24" s="138"/>
      <c r="E24" s="118"/>
      <c r="F24" s="138"/>
      <c r="G24" s="118"/>
      <c r="H24" s="138"/>
      <c r="I24" s="118"/>
      <c r="J24" s="138"/>
      <c r="K24" s="118"/>
      <c r="L24" s="138"/>
      <c r="M24" s="118"/>
      <c r="N24" s="138"/>
      <c r="O24" s="118"/>
      <c r="P24" s="138"/>
      <c r="Q24" s="118"/>
      <c r="R24" s="138"/>
      <c r="S24" s="171"/>
      <c r="T24" s="391"/>
    </row>
    <row r="25" spans="1:20" ht="11.25">
      <c r="A25" s="174" t="s">
        <v>18</v>
      </c>
      <c r="B25" s="121" t="s">
        <v>132</v>
      </c>
      <c r="C25" s="138" t="s">
        <v>133</v>
      </c>
      <c r="D25" s="138" t="s">
        <v>100</v>
      </c>
      <c r="E25" s="198">
        <v>6</v>
      </c>
      <c r="F25" s="140">
        <v>3</v>
      </c>
      <c r="G25" s="198">
        <v>3</v>
      </c>
      <c r="H25" s="140">
        <v>2</v>
      </c>
      <c r="I25" s="198">
        <v>5</v>
      </c>
      <c r="J25" s="140">
        <v>3.5</v>
      </c>
      <c r="K25" s="198">
        <v>6</v>
      </c>
      <c r="L25" s="140">
        <v>1.5</v>
      </c>
      <c r="M25" s="198">
        <v>1</v>
      </c>
      <c r="N25" s="140">
        <v>6</v>
      </c>
      <c r="O25" s="198">
        <v>3</v>
      </c>
      <c r="P25" s="140">
        <v>1.5</v>
      </c>
      <c r="Q25" s="198">
        <v>5</v>
      </c>
      <c r="R25" s="140">
        <v>5</v>
      </c>
      <c r="S25" s="175">
        <v>0</v>
      </c>
      <c r="T25" s="391"/>
    </row>
    <row r="26" spans="1:20" ht="11.25">
      <c r="A26" s="176" t="s">
        <v>22</v>
      </c>
      <c r="B26" s="122" t="s">
        <v>134</v>
      </c>
      <c r="C26" s="139" t="s">
        <v>135</v>
      </c>
      <c r="D26" s="139" t="s">
        <v>100</v>
      </c>
      <c r="E26" s="199">
        <v>6</v>
      </c>
      <c r="F26" s="141">
        <v>6</v>
      </c>
      <c r="G26" s="199">
        <v>6</v>
      </c>
      <c r="H26" s="141">
        <v>6</v>
      </c>
      <c r="I26" s="199">
        <v>6</v>
      </c>
      <c r="J26" s="141">
        <v>6</v>
      </c>
      <c r="K26" s="199">
        <v>6</v>
      </c>
      <c r="L26" s="141">
        <v>6</v>
      </c>
      <c r="M26" s="199">
        <v>6</v>
      </c>
      <c r="N26" s="141">
        <v>0</v>
      </c>
      <c r="O26" s="199">
        <v>6</v>
      </c>
      <c r="P26" s="141">
        <v>6</v>
      </c>
      <c r="Q26" s="199">
        <v>0</v>
      </c>
      <c r="R26" s="141">
        <v>6</v>
      </c>
      <c r="S26" s="178">
        <v>6</v>
      </c>
      <c r="T26" s="391"/>
    </row>
    <row r="27" spans="1:20" ht="11.25">
      <c r="A27" s="170"/>
      <c r="B27" s="121"/>
      <c r="C27" s="138"/>
      <c r="D27" s="138"/>
      <c r="E27" s="118"/>
      <c r="F27" s="138"/>
      <c r="G27" s="118"/>
      <c r="H27" s="138"/>
      <c r="I27" s="118"/>
      <c r="J27" s="138"/>
      <c r="K27" s="118"/>
      <c r="L27" s="138"/>
      <c r="M27" s="118"/>
      <c r="N27" s="138"/>
      <c r="O27" s="118"/>
      <c r="P27" s="138"/>
      <c r="Q27" s="118"/>
      <c r="R27" s="138"/>
      <c r="S27" s="171"/>
      <c r="T27" s="391"/>
    </row>
    <row r="28" spans="1:20" ht="11.25">
      <c r="A28" s="168" t="s">
        <v>26</v>
      </c>
      <c r="B28" s="115" t="s">
        <v>136</v>
      </c>
      <c r="C28" s="148" t="s">
        <v>137</v>
      </c>
      <c r="D28" s="148" t="s">
        <v>138</v>
      </c>
      <c r="E28" s="125">
        <v>6</v>
      </c>
      <c r="F28" s="137">
        <v>6</v>
      </c>
      <c r="G28" s="125">
        <v>6</v>
      </c>
      <c r="H28" s="137">
        <v>6</v>
      </c>
      <c r="I28" s="125">
        <v>6</v>
      </c>
      <c r="J28" s="137">
        <v>6</v>
      </c>
      <c r="K28" s="125">
        <v>6</v>
      </c>
      <c r="L28" s="137">
        <v>6</v>
      </c>
      <c r="M28" s="125">
        <v>6</v>
      </c>
      <c r="N28" s="137">
        <v>0</v>
      </c>
      <c r="O28" s="125">
        <v>6</v>
      </c>
      <c r="P28" s="137">
        <v>6</v>
      </c>
      <c r="Q28" s="125">
        <v>6</v>
      </c>
      <c r="R28" s="137">
        <v>6</v>
      </c>
      <c r="S28" s="169">
        <v>6</v>
      </c>
      <c r="T28" s="391"/>
    </row>
    <row r="29" spans="1:20" ht="12" thickBot="1">
      <c r="A29" s="179"/>
      <c r="B29" s="192"/>
      <c r="C29" s="180" t="s">
        <v>139</v>
      </c>
      <c r="D29" s="180"/>
      <c r="E29" s="200"/>
      <c r="F29" s="180"/>
      <c r="G29" s="200"/>
      <c r="H29" s="180"/>
      <c r="I29" s="200"/>
      <c r="J29" s="180"/>
      <c r="K29" s="200"/>
      <c r="L29" s="180"/>
      <c r="M29" s="200"/>
      <c r="N29" s="180"/>
      <c r="O29" s="200"/>
      <c r="P29" s="180"/>
      <c r="Q29" s="200"/>
      <c r="R29" s="180"/>
      <c r="S29" s="181"/>
      <c r="T29" s="391"/>
    </row>
    <row r="30" spans="1:20" ht="11.25">
      <c r="A30" s="389"/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0"/>
      <c r="S30" s="390"/>
      <c r="T30" s="391"/>
    </row>
    <row r="31" spans="1:20" ht="11.25">
      <c r="A31" s="389"/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1"/>
    </row>
    <row r="32" spans="1:20" ht="11.25">
      <c r="A32" s="389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1"/>
    </row>
    <row r="33" spans="1:20" ht="11.25">
      <c r="A33" s="389"/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1"/>
    </row>
    <row r="34" spans="1:20" ht="12" thickBot="1">
      <c r="A34" s="389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0"/>
      <c r="S34" s="390"/>
      <c r="T34" s="391"/>
    </row>
    <row r="35" spans="1:20" ht="11.25">
      <c r="A35" s="229" t="s">
        <v>112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1"/>
      <c r="T35" s="391"/>
    </row>
    <row r="36" spans="1:20" ht="11.25">
      <c r="A36" s="184" t="s">
        <v>156</v>
      </c>
      <c r="B36" s="214"/>
      <c r="C36" s="214"/>
      <c r="D36" s="232"/>
      <c r="E36" s="217" t="s">
        <v>155</v>
      </c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4"/>
      <c r="T36" s="391"/>
    </row>
    <row r="37" spans="1:20" ht="11.25">
      <c r="A37" s="258"/>
      <c r="B37" s="236"/>
      <c r="C37" s="236"/>
      <c r="D37" s="236"/>
      <c r="E37" s="223" t="s">
        <v>140</v>
      </c>
      <c r="F37" s="223" t="s">
        <v>141</v>
      </c>
      <c r="G37" s="223" t="s">
        <v>142</v>
      </c>
      <c r="H37" s="223" t="s">
        <v>143</v>
      </c>
      <c r="I37" s="223" t="s">
        <v>144</v>
      </c>
      <c r="J37" s="223" t="s">
        <v>145</v>
      </c>
      <c r="K37" s="223" t="s">
        <v>146</v>
      </c>
      <c r="L37" s="223" t="s">
        <v>147</v>
      </c>
      <c r="M37" s="223" t="s">
        <v>148</v>
      </c>
      <c r="N37" s="223" t="s">
        <v>149</v>
      </c>
      <c r="O37" s="223" t="s">
        <v>150</v>
      </c>
      <c r="P37" s="223" t="s">
        <v>151</v>
      </c>
      <c r="Q37" s="223" t="s">
        <v>152</v>
      </c>
      <c r="R37" s="223" t="s">
        <v>153</v>
      </c>
      <c r="S37" s="224" t="s">
        <v>154</v>
      </c>
      <c r="T37" s="391"/>
    </row>
    <row r="38" spans="1:20" ht="11.25">
      <c r="A38" s="237"/>
      <c r="B38" s="238" t="s">
        <v>115</v>
      </c>
      <c r="C38" s="239" t="s">
        <v>116</v>
      </c>
      <c r="D38" s="240" t="s">
        <v>117</v>
      </c>
      <c r="E38" s="239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2"/>
      <c r="T38" s="391"/>
    </row>
    <row r="39" spans="1:20" ht="11.25">
      <c r="A39" s="170"/>
      <c r="B39" s="128"/>
      <c r="C39" s="138"/>
      <c r="D39" s="122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71"/>
      <c r="T39" s="391"/>
    </row>
    <row r="40" spans="1:20" ht="11.25">
      <c r="A40" s="184" t="s">
        <v>73</v>
      </c>
      <c r="B40" s="131" t="s">
        <v>157</v>
      </c>
      <c r="C40" s="148" t="s">
        <v>284</v>
      </c>
      <c r="D40" s="151" t="s">
        <v>100</v>
      </c>
      <c r="E40" s="153">
        <f aca="true" t="shared" si="2" ref="E40:L40">SUM(E46*0.5+E54*0.17+E58*0.11+E61*0.11+E66*0.11)</f>
        <v>3.16</v>
      </c>
      <c r="F40" s="153">
        <f t="shared" si="2"/>
        <v>4.995</v>
      </c>
      <c r="G40" s="153">
        <f t="shared" si="2"/>
        <v>5.67</v>
      </c>
      <c r="H40" s="153">
        <f t="shared" si="2"/>
        <v>5.17</v>
      </c>
      <c r="I40" s="153">
        <f t="shared" si="2"/>
        <v>4.495</v>
      </c>
      <c r="J40" s="153">
        <f t="shared" si="2"/>
        <v>5.67</v>
      </c>
      <c r="K40" s="153">
        <f t="shared" si="2"/>
        <v>6</v>
      </c>
      <c r="L40" s="153">
        <f t="shared" si="2"/>
        <v>4.66</v>
      </c>
      <c r="M40" s="153" t="s">
        <v>183</v>
      </c>
      <c r="N40" s="153">
        <f aca="true" t="shared" si="3" ref="N40:S40">SUM(N46*0.5+N54*0.17+N58*0.11+N61*0.11+N66*0.11)</f>
        <v>1.155</v>
      </c>
      <c r="O40" s="153">
        <f t="shared" si="3"/>
        <v>4.67</v>
      </c>
      <c r="P40" s="153">
        <f t="shared" si="3"/>
        <v>6</v>
      </c>
      <c r="Q40" s="153">
        <f t="shared" si="3"/>
        <v>4.98</v>
      </c>
      <c r="R40" s="153">
        <f t="shared" si="3"/>
        <v>5.16</v>
      </c>
      <c r="S40" s="185">
        <f t="shared" si="3"/>
        <v>5.17</v>
      </c>
      <c r="T40" s="391"/>
    </row>
    <row r="41" spans="1:20" ht="11.25">
      <c r="A41" s="163"/>
      <c r="B41" s="127"/>
      <c r="C41" s="138" t="s">
        <v>285</v>
      </c>
      <c r="D41" s="121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67"/>
      <c r="T41" s="391"/>
    </row>
    <row r="42" spans="1:20" ht="11.25">
      <c r="A42" s="170"/>
      <c r="B42" s="128"/>
      <c r="C42" s="138" t="s">
        <v>286</v>
      </c>
      <c r="D42" s="121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71"/>
      <c r="T42" s="391"/>
    </row>
    <row r="43" spans="1:20" ht="11.25">
      <c r="A43" s="163"/>
      <c r="B43" s="127"/>
      <c r="C43" s="138" t="s">
        <v>287</v>
      </c>
      <c r="D43" s="121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86"/>
      <c r="T43" s="391"/>
    </row>
    <row r="44" spans="1:20" ht="11.25">
      <c r="A44" s="172"/>
      <c r="B44" s="129"/>
      <c r="C44" s="139" t="s">
        <v>288</v>
      </c>
      <c r="D44" s="122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73"/>
      <c r="T44" s="391"/>
    </row>
    <row r="45" spans="1:20" ht="11.25">
      <c r="A45" s="187"/>
      <c r="B45" s="150"/>
      <c r="C45" s="149"/>
      <c r="D45" s="126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83"/>
      <c r="T45" s="391"/>
    </row>
    <row r="46" spans="1:20" ht="11.25">
      <c r="A46" s="168" t="s">
        <v>35</v>
      </c>
      <c r="B46" s="131" t="s">
        <v>158</v>
      </c>
      <c r="C46" s="148" t="s">
        <v>159</v>
      </c>
      <c r="D46" s="152" t="s">
        <v>100</v>
      </c>
      <c r="E46" s="137">
        <v>2</v>
      </c>
      <c r="F46" s="137">
        <v>6</v>
      </c>
      <c r="G46" s="137">
        <v>6</v>
      </c>
      <c r="H46" s="137">
        <v>5</v>
      </c>
      <c r="I46" s="137">
        <v>5</v>
      </c>
      <c r="J46" s="137">
        <v>6</v>
      </c>
      <c r="K46" s="137">
        <v>6</v>
      </c>
      <c r="L46" s="157">
        <v>5</v>
      </c>
      <c r="M46" s="137">
        <v>6</v>
      </c>
      <c r="N46" s="137">
        <v>0</v>
      </c>
      <c r="O46" s="137">
        <v>4</v>
      </c>
      <c r="P46" s="137">
        <v>6</v>
      </c>
      <c r="Q46" s="137">
        <v>6</v>
      </c>
      <c r="R46" s="137">
        <v>6</v>
      </c>
      <c r="S46" s="169">
        <v>5</v>
      </c>
      <c r="T46" s="391"/>
    </row>
    <row r="47" spans="1:20" ht="11.25">
      <c r="A47" s="170"/>
      <c r="B47" s="128"/>
      <c r="C47" s="138" t="s">
        <v>160</v>
      </c>
      <c r="D47" s="121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71"/>
      <c r="T47" s="391"/>
    </row>
    <row r="48" spans="1:20" ht="11.25">
      <c r="A48" s="170"/>
      <c r="B48" s="128"/>
      <c r="C48" s="138" t="s">
        <v>161</v>
      </c>
      <c r="D48" s="121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71"/>
      <c r="T48" s="391"/>
    </row>
    <row r="49" spans="1:20" ht="11.25">
      <c r="A49" s="163"/>
      <c r="B49" s="127"/>
      <c r="C49" s="138" t="s">
        <v>162</v>
      </c>
      <c r="D49" s="121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86"/>
      <c r="T49" s="391"/>
    </row>
    <row r="50" spans="1:20" ht="11.25">
      <c r="A50" s="170"/>
      <c r="B50" s="128"/>
      <c r="C50" s="138" t="s">
        <v>163</v>
      </c>
      <c r="D50" s="121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86"/>
      <c r="T50" s="391"/>
    </row>
    <row r="51" spans="1:20" ht="11.25">
      <c r="A51" s="170"/>
      <c r="B51" s="128"/>
      <c r="C51" s="138" t="s">
        <v>164</v>
      </c>
      <c r="D51" s="121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86"/>
      <c r="T51" s="391"/>
    </row>
    <row r="52" spans="1:20" ht="11.25">
      <c r="A52" s="172"/>
      <c r="B52" s="129"/>
      <c r="C52" s="139" t="s">
        <v>165</v>
      </c>
      <c r="D52" s="122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88"/>
      <c r="T52" s="391"/>
    </row>
    <row r="53" spans="1:20" ht="11.25">
      <c r="A53" s="187"/>
      <c r="B53" s="150"/>
      <c r="C53" s="149"/>
      <c r="D53" s="12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89"/>
      <c r="T53" s="391"/>
    </row>
    <row r="54" spans="1:20" ht="11.25">
      <c r="A54" s="168" t="s">
        <v>46</v>
      </c>
      <c r="B54" s="131" t="s">
        <v>166</v>
      </c>
      <c r="C54" s="148" t="s">
        <v>167</v>
      </c>
      <c r="D54" s="151" t="s">
        <v>100</v>
      </c>
      <c r="E54" s="137">
        <v>3</v>
      </c>
      <c r="F54" s="137">
        <v>3</v>
      </c>
      <c r="G54" s="137">
        <v>6</v>
      </c>
      <c r="H54" s="137">
        <v>6</v>
      </c>
      <c r="I54" s="137">
        <v>3</v>
      </c>
      <c r="J54" s="137">
        <v>6</v>
      </c>
      <c r="K54" s="137">
        <v>6</v>
      </c>
      <c r="L54" s="137">
        <v>3</v>
      </c>
      <c r="M54" s="137" t="s">
        <v>183</v>
      </c>
      <c r="N54" s="137">
        <v>0</v>
      </c>
      <c r="O54" s="137">
        <v>6</v>
      </c>
      <c r="P54" s="137">
        <v>6</v>
      </c>
      <c r="Q54" s="137">
        <v>0</v>
      </c>
      <c r="R54" s="137">
        <v>3</v>
      </c>
      <c r="S54" s="190">
        <v>6</v>
      </c>
      <c r="T54" s="391"/>
    </row>
    <row r="55" spans="1:20" ht="11.25">
      <c r="A55" s="170"/>
      <c r="B55" s="128"/>
      <c r="C55" s="138" t="s">
        <v>168</v>
      </c>
      <c r="D55" s="121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86"/>
      <c r="T55" s="391"/>
    </row>
    <row r="56" spans="1:20" ht="11.25">
      <c r="A56" s="172"/>
      <c r="B56" s="129"/>
      <c r="C56" s="139" t="s">
        <v>169</v>
      </c>
      <c r="D56" s="122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88"/>
      <c r="T56" s="391"/>
    </row>
    <row r="57" spans="1:20" ht="11.25">
      <c r="A57" s="187"/>
      <c r="B57" s="150"/>
      <c r="C57" s="149"/>
      <c r="D57" s="12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89"/>
      <c r="T57" s="391"/>
    </row>
    <row r="58" spans="1:20" ht="11.25">
      <c r="A58" s="168" t="s">
        <v>53</v>
      </c>
      <c r="B58" s="131" t="s">
        <v>54</v>
      </c>
      <c r="C58" s="148" t="s">
        <v>170</v>
      </c>
      <c r="D58" s="151" t="s">
        <v>138</v>
      </c>
      <c r="E58" s="137">
        <v>6</v>
      </c>
      <c r="F58" s="137">
        <v>6</v>
      </c>
      <c r="G58" s="137">
        <v>6</v>
      </c>
      <c r="H58" s="137">
        <v>6</v>
      </c>
      <c r="I58" s="137">
        <v>6</v>
      </c>
      <c r="J58" s="137">
        <v>6</v>
      </c>
      <c r="K58" s="137">
        <v>6</v>
      </c>
      <c r="L58" s="137">
        <v>6</v>
      </c>
      <c r="M58" s="137">
        <v>6</v>
      </c>
      <c r="N58" s="137">
        <v>6</v>
      </c>
      <c r="O58" s="137">
        <v>6</v>
      </c>
      <c r="P58" s="137">
        <v>6</v>
      </c>
      <c r="Q58" s="137">
        <v>6</v>
      </c>
      <c r="R58" s="137">
        <v>6</v>
      </c>
      <c r="S58" s="169">
        <v>6</v>
      </c>
      <c r="T58" s="391"/>
    </row>
    <row r="59" spans="1:20" ht="11.25">
      <c r="A59" s="172"/>
      <c r="B59" s="129"/>
      <c r="C59" s="139" t="s">
        <v>171</v>
      </c>
      <c r="D59" s="122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73"/>
      <c r="T59" s="391"/>
    </row>
    <row r="60" spans="1:20" ht="11.25">
      <c r="A60" s="187"/>
      <c r="B60" s="150"/>
      <c r="C60" s="149"/>
      <c r="D60" s="126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83"/>
      <c r="T60" s="391"/>
    </row>
    <row r="61" spans="1:20" ht="11.25">
      <c r="A61" s="168" t="s">
        <v>59</v>
      </c>
      <c r="B61" s="131" t="s">
        <v>60</v>
      </c>
      <c r="C61" s="148" t="s">
        <v>172</v>
      </c>
      <c r="D61" s="151" t="s">
        <v>100</v>
      </c>
      <c r="E61" s="137">
        <v>3</v>
      </c>
      <c r="F61" s="137">
        <v>3</v>
      </c>
      <c r="G61" s="137">
        <v>3</v>
      </c>
      <c r="H61" s="137">
        <v>3</v>
      </c>
      <c r="I61" s="137">
        <v>3</v>
      </c>
      <c r="J61" s="137">
        <v>3</v>
      </c>
      <c r="K61" s="137">
        <v>6</v>
      </c>
      <c r="L61" s="137">
        <v>3</v>
      </c>
      <c r="M61" s="137" t="s">
        <v>183</v>
      </c>
      <c r="N61" s="137">
        <v>0</v>
      </c>
      <c r="O61" s="137">
        <v>3</v>
      </c>
      <c r="P61" s="137">
        <v>6</v>
      </c>
      <c r="Q61" s="137">
        <v>6</v>
      </c>
      <c r="R61" s="137">
        <v>3</v>
      </c>
      <c r="S61" s="169">
        <v>3</v>
      </c>
      <c r="T61" s="391"/>
    </row>
    <row r="62" spans="1:20" ht="11.25">
      <c r="A62" s="163"/>
      <c r="B62" s="127"/>
      <c r="C62" s="138" t="s">
        <v>173</v>
      </c>
      <c r="D62" s="121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71"/>
      <c r="T62" s="391"/>
    </row>
    <row r="63" spans="1:20" ht="11.25">
      <c r="A63" s="163"/>
      <c r="B63" s="127"/>
      <c r="C63" s="138" t="s">
        <v>174</v>
      </c>
      <c r="D63" s="121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71"/>
      <c r="T63" s="391"/>
    </row>
    <row r="64" spans="1:20" ht="11.25">
      <c r="A64" s="162"/>
      <c r="B64" s="132"/>
      <c r="C64" s="139" t="s">
        <v>175</v>
      </c>
      <c r="D64" s="122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73"/>
      <c r="T64" s="391"/>
    </row>
    <row r="65" spans="1:20" ht="11.25">
      <c r="A65" s="182"/>
      <c r="B65" s="146"/>
      <c r="C65" s="149"/>
      <c r="D65" s="126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83"/>
      <c r="T65" s="391"/>
    </row>
    <row r="66" spans="1:20" ht="11.25">
      <c r="A66" s="168" t="s">
        <v>65</v>
      </c>
      <c r="B66" s="131" t="s">
        <v>176</v>
      </c>
      <c r="C66" s="148" t="s">
        <v>177</v>
      </c>
      <c r="D66" s="151" t="s">
        <v>100</v>
      </c>
      <c r="E66" s="137">
        <v>6</v>
      </c>
      <c r="F66" s="137">
        <v>4.5</v>
      </c>
      <c r="G66" s="137">
        <v>6</v>
      </c>
      <c r="H66" s="137">
        <v>6</v>
      </c>
      <c r="I66" s="137">
        <v>4.5</v>
      </c>
      <c r="J66" s="137">
        <v>6</v>
      </c>
      <c r="K66" s="157">
        <v>6</v>
      </c>
      <c r="L66" s="137">
        <v>6</v>
      </c>
      <c r="M66" s="137" t="s">
        <v>183</v>
      </c>
      <c r="N66" s="137">
        <v>4.5</v>
      </c>
      <c r="O66" s="137">
        <v>6</v>
      </c>
      <c r="P66" s="137">
        <v>6</v>
      </c>
      <c r="Q66" s="137">
        <v>6</v>
      </c>
      <c r="R66" s="137">
        <v>6</v>
      </c>
      <c r="S66" s="169">
        <v>6</v>
      </c>
      <c r="T66" s="391"/>
    </row>
    <row r="67" spans="1:20" ht="11.25">
      <c r="A67" s="163"/>
      <c r="B67" s="127" t="s">
        <v>178</v>
      </c>
      <c r="C67" s="138" t="s">
        <v>179</v>
      </c>
      <c r="D67" s="121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71"/>
      <c r="T67" s="391"/>
    </row>
    <row r="68" spans="1:20" ht="11.25">
      <c r="A68" s="170"/>
      <c r="B68" s="128"/>
      <c r="C68" s="138" t="s">
        <v>180</v>
      </c>
      <c r="D68" s="121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71"/>
      <c r="T68" s="391"/>
    </row>
    <row r="69" spans="1:20" ht="11.25">
      <c r="A69" s="170"/>
      <c r="B69" s="128"/>
      <c r="C69" s="138" t="s">
        <v>289</v>
      </c>
      <c r="D69" s="121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71"/>
      <c r="T69" s="391"/>
    </row>
    <row r="70" spans="1:20" ht="11.25">
      <c r="A70" s="170"/>
      <c r="B70" s="128"/>
      <c r="C70" s="138" t="s">
        <v>181</v>
      </c>
      <c r="D70" s="121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71"/>
      <c r="T70" s="391"/>
    </row>
    <row r="71" spans="1:20" ht="12" thickBot="1">
      <c r="A71" s="179"/>
      <c r="B71" s="191"/>
      <c r="C71" s="180" t="s">
        <v>182</v>
      </c>
      <c r="D71" s="192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1"/>
      <c r="T71" s="391"/>
    </row>
    <row r="72" spans="1:20" ht="11.25">
      <c r="A72" s="389"/>
      <c r="B72" s="390"/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0"/>
      <c r="S72" s="390"/>
      <c r="T72" s="391"/>
    </row>
    <row r="73" spans="1:20" ht="11.25">
      <c r="A73" s="389"/>
      <c r="B73" s="390"/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0"/>
      <c r="S73" s="390"/>
      <c r="T73" s="391"/>
    </row>
    <row r="74" spans="1:20" ht="11.25">
      <c r="A74" s="389"/>
      <c r="B74" s="390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0"/>
      <c r="S74" s="390"/>
      <c r="T74" s="391"/>
    </row>
    <row r="75" spans="1:20" ht="11.25">
      <c r="A75" s="389"/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0"/>
      <c r="S75" s="390"/>
      <c r="T75" s="391"/>
    </row>
    <row r="76" spans="1:20" ht="12" thickBot="1">
      <c r="A76" s="389"/>
      <c r="B76" s="390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0"/>
      <c r="S76" s="390"/>
      <c r="T76" s="391"/>
    </row>
    <row r="77" spans="1:20" ht="11.25">
      <c r="A77" s="229" t="s">
        <v>112</v>
      </c>
      <c r="B77" s="254"/>
      <c r="C77" s="255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1"/>
      <c r="T77" s="391"/>
    </row>
    <row r="78" spans="1:20" ht="11.25">
      <c r="A78" s="259" t="s">
        <v>189</v>
      </c>
      <c r="B78" s="260"/>
      <c r="C78" s="226"/>
      <c r="D78" s="232"/>
      <c r="E78" s="217" t="s">
        <v>155</v>
      </c>
      <c r="F78" s="233"/>
      <c r="G78" s="233"/>
      <c r="H78" s="233"/>
      <c r="I78" s="232"/>
      <c r="J78" s="233"/>
      <c r="K78" s="232"/>
      <c r="L78" s="233"/>
      <c r="M78" s="232"/>
      <c r="N78" s="233"/>
      <c r="O78" s="232"/>
      <c r="P78" s="233"/>
      <c r="Q78" s="232"/>
      <c r="R78" s="233"/>
      <c r="S78" s="234"/>
      <c r="T78" s="391"/>
    </row>
    <row r="79" spans="1:20" ht="11.25">
      <c r="A79" s="261"/>
      <c r="B79" s="262"/>
      <c r="C79" s="236"/>
      <c r="D79" s="236"/>
      <c r="E79" s="227" t="s">
        <v>140</v>
      </c>
      <c r="F79" s="227" t="s">
        <v>141</v>
      </c>
      <c r="G79" s="227" t="s">
        <v>142</v>
      </c>
      <c r="H79" s="227" t="s">
        <v>143</v>
      </c>
      <c r="I79" s="226" t="s">
        <v>144</v>
      </c>
      <c r="J79" s="227" t="s">
        <v>145</v>
      </c>
      <c r="K79" s="226" t="s">
        <v>146</v>
      </c>
      <c r="L79" s="227" t="s">
        <v>147</v>
      </c>
      <c r="M79" s="226" t="s">
        <v>148</v>
      </c>
      <c r="N79" s="227" t="s">
        <v>149</v>
      </c>
      <c r="O79" s="226" t="s">
        <v>150</v>
      </c>
      <c r="P79" s="227" t="s">
        <v>151</v>
      </c>
      <c r="Q79" s="226" t="s">
        <v>152</v>
      </c>
      <c r="R79" s="227" t="s">
        <v>153</v>
      </c>
      <c r="S79" s="228" t="s">
        <v>154</v>
      </c>
      <c r="T79" s="391"/>
    </row>
    <row r="80" spans="1:20" ht="11.25">
      <c r="A80" s="219"/>
      <c r="B80" s="223" t="s">
        <v>115</v>
      </c>
      <c r="C80" s="238" t="s">
        <v>116</v>
      </c>
      <c r="D80" s="240" t="s">
        <v>117</v>
      </c>
      <c r="E80" s="239"/>
      <c r="F80" s="239"/>
      <c r="G80" s="241"/>
      <c r="H80" s="241"/>
      <c r="I80" s="247"/>
      <c r="J80" s="241"/>
      <c r="K80" s="247"/>
      <c r="L80" s="241"/>
      <c r="M80" s="247"/>
      <c r="N80" s="241"/>
      <c r="O80" s="247"/>
      <c r="P80" s="241"/>
      <c r="Q80" s="247"/>
      <c r="R80" s="241"/>
      <c r="S80" s="242"/>
      <c r="T80" s="391"/>
    </row>
    <row r="81" spans="1:20" ht="11.25">
      <c r="A81" s="170"/>
      <c r="B81" s="138"/>
      <c r="C81" s="128"/>
      <c r="D81" s="121"/>
      <c r="E81" s="138"/>
      <c r="F81" s="138"/>
      <c r="G81" s="138"/>
      <c r="H81" s="138"/>
      <c r="I81" s="118"/>
      <c r="J81" s="138"/>
      <c r="K81" s="118"/>
      <c r="L81" s="138"/>
      <c r="M81" s="118"/>
      <c r="N81" s="138"/>
      <c r="O81" s="118"/>
      <c r="P81" s="138"/>
      <c r="Q81" s="118"/>
      <c r="R81" s="138"/>
      <c r="S81" s="171"/>
      <c r="T81" s="391"/>
    </row>
    <row r="82" spans="1:20" ht="11.25">
      <c r="A82" s="184" t="s">
        <v>111</v>
      </c>
      <c r="B82" s="142" t="s">
        <v>190</v>
      </c>
      <c r="C82" s="130" t="s">
        <v>290</v>
      </c>
      <c r="D82" s="151" t="s">
        <v>100</v>
      </c>
      <c r="E82" s="153">
        <f aca="true" t="shared" si="4" ref="E82:S82">SUM(E87*0.36+E91*0.18+E94*0.18+E97*0.18+E101*0.1)</f>
        <v>5.8919999999999995</v>
      </c>
      <c r="F82" s="153">
        <f t="shared" si="4"/>
        <v>4.704000000000001</v>
      </c>
      <c r="G82" s="153">
        <f t="shared" si="4"/>
        <v>4.65</v>
      </c>
      <c r="H82" s="153">
        <f t="shared" si="4"/>
        <v>5.172000000000001</v>
      </c>
      <c r="I82" s="123">
        <f t="shared" si="4"/>
        <v>5.253</v>
      </c>
      <c r="J82" s="153">
        <f t="shared" si="4"/>
        <v>2.4720000000000004</v>
      </c>
      <c r="K82" s="123">
        <f t="shared" si="4"/>
        <v>4.506</v>
      </c>
      <c r="L82" s="153">
        <f t="shared" si="4"/>
        <v>5.568</v>
      </c>
      <c r="M82" s="123">
        <f t="shared" si="4"/>
        <v>2.3325</v>
      </c>
      <c r="N82" s="153">
        <f t="shared" si="4"/>
        <v>5.568</v>
      </c>
      <c r="O82" s="123">
        <f t="shared" si="4"/>
        <v>3.21</v>
      </c>
      <c r="P82" s="153">
        <f t="shared" si="4"/>
        <v>4.542</v>
      </c>
      <c r="Q82" s="123">
        <f t="shared" si="4"/>
        <v>5.01</v>
      </c>
      <c r="R82" s="153">
        <f t="shared" si="4"/>
        <v>3.354</v>
      </c>
      <c r="S82" s="185">
        <f t="shared" si="4"/>
        <v>4.434</v>
      </c>
      <c r="T82" s="391"/>
    </row>
    <row r="83" spans="1:20" ht="11.25">
      <c r="A83" s="163"/>
      <c r="B83" s="133"/>
      <c r="C83" s="128" t="s">
        <v>291</v>
      </c>
      <c r="D83" s="121"/>
      <c r="E83" s="135"/>
      <c r="F83" s="135"/>
      <c r="G83" s="135"/>
      <c r="H83" s="135"/>
      <c r="I83" s="124"/>
      <c r="J83" s="135"/>
      <c r="K83" s="124"/>
      <c r="L83" s="135"/>
      <c r="M83" s="124"/>
      <c r="N83" s="135"/>
      <c r="O83" s="124"/>
      <c r="P83" s="135"/>
      <c r="Q83" s="124"/>
      <c r="R83" s="135"/>
      <c r="S83" s="167"/>
      <c r="T83" s="391"/>
    </row>
    <row r="84" spans="1:20" ht="12.75">
      <c r="A84" s="10"/>
      <c r="B84" s="138"/>
      <c r="C84" s="128" t="s">
        <v>292</v>
      </c>
      <c r="D84" s="121"/>
      <c r="E84" s="138"/>
      <c r="F84" s="138"/>
      <c r="G84" s="138"/>
      <c r="H84" s="138"/>
      <c r="I84" s="118"/>
      <c r="J84" s="138"/>
      <c r="K84" s="118"/>
      <c r="L84" s="138"/>
      <c r="M84" s="118"/>
      <c r="N84" s="138"/>
      <c r="O84" s="118"/>
      <c r="P84" s="138"/>
      <c r="Q84" s="118"/>
      <c r="R84" s="138"/>
      <c r="S84" s="171"/>
      <c r="T84" s="391"/>
    </row>
    <row r="85" spans="1:20" ht="11.25">
      <c r="A85" s="162"/>
      <c r="B85" s="143"/>
      <c r="C85" s="250" t="s">
        <v>293</v>
      </c>
      <c r="D85" s="122"/>
      <c r="E85" s="155"/>
      <c r="F85" s="155"/>
      <c r="G85" s="155"/>
      <c r="H85" s="155"/>
      <c r="I85" s="145"/>
      <c r="J85" s="155"/>
      <c r="K85" s="145"/>
      <c r="L85" s="155"/>
      <c r="M85" s="145"/>
      <c r="N85" s="155"/>
      <c r="O85" s="145"/>
      <c r="P85" s="155"/>
      <c r="Q85" s="145"/>
      <c r="R85" s="155"/>
      <c r="S85" s="188"/>
      <c r="T85" s="391"/>
    </row>
    <row r="86" spans="1:20" ht="11.25">
      <c r="A86" s="170"/>
      <c r="B86" s="138"/>
      <c r="C86" s="128"/>
      <c r="D86" s="121"/>
      <c r="E86" s="138"/>
      <c r="F86" s="138"/>
      <c r="G86" s="138"/>
      <c r="H86" s="138"/>
      <c r="I86" s="118"/>
      <c r="J86" s="138"/>
      <c r="K86" s="118"/>
      <c r="L86" s="138"/>
      <c r="M86" s="118"/>
      <c r="N86" s="138"/>
      <c r="O86" s="118"/>
      <c r="P86" s="138"/>
      <c r="Q86" s="118"/>
      <c r="R86" s="138"/>
      <c r="S86" s="171"/>
      <c r="T86" s="391"/>
    </row>
    <row r="87" spans="1:20" ht="11.25">
      <c r="A87" s="168" t="s">
        <v>84</v>
      </c>
      <c r="B87" s="142" t="s">
        <v>85</v>
      </c>
      <c r="C87" s="130" t="s">
        <v>191</v>
      </c>
      <c r="D87" s="152" t="s">
        <v>138</v>
      </c>
      <c r="E87" s="137">
        <v>6</v>
      </c>
      <c r="F87" s="137">
        <v>6</v>
      </c>
      <c r="G87" s="137">
        <v>6</v>
      </c>
      <c r="H87" s="137">
        <v>6</v>
      </c>
      <c r="I87" s="125">
        <v>6</v>
      </c>
      <c r="J87" s="137">
        <v>0</v>
      </c>
      <c r="K87" s="125">
        <v>2</v>
      </c>
      <c r="L87" s="137">
        <v>6</v>
      </c>
      <c r="M87" s="125">
        <v>0</v>
      </c>
      <c r="N87" s="137">
        <v>6</v>
      </c>
      <c r="O87" s="125">
        <v>2</v>
      </c>
      <c r="P87" s="137">
        <v>6</v>
      </c>
      <c r="Q87" s="125">
        <v>6</v>
      </c>
      <c r="R87" s="157">
        <v>2</v>
      </c>
      <c r="S87" s="169">
        <v>6</v>
      </c>
      <c r="T87" s="391"/>
    </row>
    <row r="88" spans="1:20" ht="11.25">
      <c r="A88" s="163"/>
      <c r="B88" s="133" t="s">
        <v>192</v>
      </c>
      <c r="C88" s="128" t="s">
        <v>193</v>
      </c>
      <c r="D88" s="194"/>
      <c r="E88" s="154"/>
      <c r="F88" s="154"/>
      <c r="G88" s="154"/>
      <c r="H88" s="154"/>
      <c r="I88" s="144"/>
      <c r="J88" s="154"/>
      <c r="K88" s="144"/>
      <c r="L88" s="154"/>
      <c r="M88" s="144"/>
      <c r="N88" s="154"/>
      <c r="O88" s="144"/>
      <c r="P88" s="154"/>
      <c r="Q88" s="144"/>
      <c r="R88" s="154"/>
      <c r="S88" s="186"/>
      <c r="T88" s="391"/>
    </row>
    <row r="89" spans="1:20" ht="11.25">
      <c r="A89" s="172"/>
      <c r="B89" s="139"/>
      <c r="C89" s="129" t="s">
        <v>194</v>
      </c>
      <c r="D89" s="122"/>
      <c r="E89" s="155"/>
      <c r="F89" s="155"/>
      <c r="G89" s="155"/>
      <c r="H89" s="155"/>
      <c r="I89" s="145"/>
      <c r="J89" s="155"/>
      <c r="K89" s="145"/>
      <c r="L89" s="155"/>
      <c r="M89" s="145"/>
      <c r="N89" s="155"/>
      <c r="O89" s="145"/>
      <c r="P89" s="155"/>
      <c r="Q89" s="145"/>
      <c r="R89" s="155"/>
      <c r="S89" s="188"/>
      <c r="T89" s="391"/>
    </row>
    <row r="90" spans="1:20" ht="11.25">
      <c r="A90" s="170"/>
      <c r="B90" s="138"/>
      <c r="C90" s="128"/>
      <c r="D90" s="121"/>
      <c r="E90" s="154"/>
      <c r="F90" s="154"/>
      <c r="G90" s="154"/>
      <c r="H90" s="154"/>
      <c r="I90" s="144"/>
      <c r="J90" s="154"/>
      <c r="K90" s="144"/>
      <c r="L90" s="154"/>
      <c r="M90" s="144"/>
      <c r="N90" s="154"/>
      <c r="O90" s="144"/>
      <c r="P90" s="154"/>
      <c r="Q90" s="144"/>
      <c r="R90" s="154"/>
      <c r="S90" s="186"/>
      <c r="T90" s="391"/>
    </row>
    <row r="91" spans="1:20" ht="11.25">
      <c r="A91" s="168" t="s">
        <v>90</v>
      </c>
      <c r="B91" s="142" t="s">
        <v>91</v>
      </c>
      <c r="C91" s="130" t="s">
        <v>191</v>
      </c>
      <c r="D91" s="151" t="s">
        <v>138</v>
      </c>
      <c r="E91" s="137">
        <v>6</v>
      </c>
      <c r="F91" s="137">
        <v>6</v>
      </c>
      <c r="G91" s="137">
        <v>6</v>
      </c>
      <c r="H91" s="137">
        <v>6</v>
      </c>
      <c r="I91" s="125">
        <v>6</v>
      </c>
      <c r="J91" s="137">
        <v>6</v>
      </c>
      <c r="K91" s="125">
        <v>6</v>
      </c>
      <c r="L91" s="137">
        <v>6</v>
      </c>
      <c r="M91" s="125">
        <v>6</v>
      </c>
      <c r="N91" s="137">
        <v>6</v>
      </c>
      <c r="O91" s="125">
        <v>6</v>
      </c>
      <c r="P91" s="137">
        <v>6</v>
      </c>
      <c r="Q91" s="125">
        <v>6</v>
      </c>
      <c r="R91" s="137">
        <v>6</v>
      </c>
      <c r="S91" s="169">
        <v>6</v>
      </c>
      <c r="T91" s="391"/>
    </row>
    <row r="92" spans="1:20" ht="11.25">
      <c r="A92" s="172"/>
      <c r="B92" s="143" t="s">
        <v>195</v>
      </c>
      <c r="C92" s="129" t="s">
        <v>196</v>
      </c>
      <c r="D92" s="122"/>
      <c r="E92" s="155"/>
      <c r="F92" s="155"/>
      <c r="G92" s="155"/>
      <c r="H92" s="155"/>
      <c r="I92" s="145"/>
      <c r="J92" s="155"/>
      <c r="K92" s="145"/>
      <c r="L92" s="155"/>
      <c r="M92" s="145"/>
      <c r="N92" s="155"/>
      <c r="O92" s="145"/>
      <c r="P92" s="155"/>
      <c r="Q92" s="145"/>
      <c r="R92" s="155"/>
      <c r="S92" s="188"/>
      <c r="T92" s="391"/>
    </row>
    <row r="93" spans="1:20" ht="11.25">
      <c r="A93" s="170"/>
      <c r="B93" s="133"/>
      <c r="C93" s="128"/>
      <c r="D93" s="121"/>
      <c r="E93" s="154"/>
      <c r="F93" s="154"/>
      <c r="G93" s="154"/>
      <c r="H93" s="154"/>
      <c r="I93" s="144"/>
      <c r="J93" s="154"/>
      <c r="K93" s="144"/>
      <c r="L93" s="154"/>
      <c r="M93" s="144"/>
      <c r="N93" s="154"/>
      <c r="O93" s="144"/>
      <c r="P93" s="154"/>
      <c r="Q93" s="144"/>
      <c r="R93" s="154"/>
      <c r="S93" s="186"/>
      <c r="T93" s="391"/>
    </row>
    <row r="94" spans="1:20" ht="11.25">
      <c r="A94" s="168" t="s">
        <v>94</v>
      </c>
      <c r="B94" s="142" t="s">
        <v>126</v>
      </c>
      <c r="C94" s="130" t="s">
        <v>197</v>
      </c>
      <c r="D94" s="151" t="s">
        <v>100</v>
      </c>
      <c r="E94" s="137">
        <v>5.4</v>
      </c>
      <c r="F94" s="137">
        <v>4.8</v>
      </c>
      <c r="G94" s="137">
        <v>4.5</v>
      </c>
      <c r="H94" s="137">
        <v>4.4</v>
      </c>
      <c r="I94" s="125">
        <v>4.85</v>
      </c>
      <c r="J94" s="137">
        <v>4.4</v>
      </c>
      <c r="K94" s="125">
        <v>5.7</v>
      </c>
      <c r="L94" s="137">
        <v>3.6</v>
      </c>
      <c r="M94" s="125">
        <v>3.625</v>
      </c>
      <c r="N94" s="137">
        <v>3.6</v>
      </c>
      <c r="O94" s="125">
        <v>4.5</v>
      </c>
      <c r="P94" s="137">
        <v>3.9</v>
      </c>
      <c r="Q94" s="125">
        <v>3.5</v>
      </c>
      <c r="R94" s="137">
        <v>5.3</v>
      </c>
      <c r="S94" s="169">
        <v>3.3</v>
      </c>
      <c r="T94" s="391"/>
    </row>
    <row r="95" spans="1:20" ht="11.25">
      <c r="A95" s="172"/>
      <c r="B95" s="143" t="s">
        <v>198</v>
      </c>
      <c r="C95" s="129"/>
      <c r="D95" s="122"/>
      <c r="E95" s="155"/>
      <c r="F95" s="155"/>
      <c r="G95" s="155"/>
      <c r="H95" s="155"/>
      <c r="I95" s="145"/>
      <c r="J95" s="155"/>
      <c r="K95" s="145"/>
      <c r="L95" s="155"/>
      <c r="M95" s="145"/>
      <c r="N95" s="155"/>
      <c r="O95" s="145"/>
      <c r="P95" s="155"/>
      <c r="Q95" s="145"/>
      <c r="R95" s="155"/>
      <c r="S95" s="188"/>
      <c r="T95" s="391"/>
    </row>
    <row r="96" spans="1:20" ht="11.25">
      <c r="A96" s="170"/>
      <c r="B96" s="138"/>
      <c r="C96" s="128"/>
      <c r="D96" s="121"/>
      <c r="E96" s="154"/>
      <c r="F96" s="154"/>
      <c r="G96" s="154"/>
      <c r="H96" s="154"/>
      <c r="I96" s="144"/>
      <c r="J96" s="154"/>
      <c r="K96" s="144"/>
      <c r="L96" s="154"/>
      <c r="M96" s="144"/>
      <c r="N96" s="154"/>
      <c r="O96" s="144"/>
      <c r="P96" s="154"/>
      <c r="Q96" s="144"/>
      <c r="R96" s="154"/>
      <c r="S96" s="186"/>
      <c r="T96" s="391"/>
    </row>
    <row r="97" spans="1:20" ht="11.25">
      <c r="A97" s="168" t="s">
        <v>101</v>
      </c>
      <c r="B97" s="142" t="s">
        <v>199</v>
      </c>
      <c r="C97" s="130" t="s">
        <v>200</v>
      </c>
      <c r="D97" s="151" t="s">
        <v>138</v>
      </c>
      <c r="E97" s="137">
        <v>6</v>
      </c>
      <c r="F97" s="137">
        <v>0</v>
      </c>
      <c r="G97" s="137">
        <v>0</v>
      </c>
      <c r="H97" s="137">
        <v>3</v>
      </c>
      <c r="I97" s="125">
        <v>3</v>
      </c>
      <c r="J97" s="137">
        <v>0</v>
      </c>
      <c r="K97" s="125">
        <v>6</v>
      </c>
      <c r="L97" s="137">
        <v>6</v>
      </c>
      <c r="M97" s="125">
        <v>0</v>
      </c>
      <c r="N97" s="137">
        <v>6</v>
      </c>
      <c r="O97" s="125">
        <v>0</v>
      </c>
      <c r="P97" s="137">
        <v>0</v>
      </c>
      <c r="Q97" s="125">
        <v>3</v>
      </c>
      <c r="R97" s="137">
        <v>0</v>
      </c>
      <c r="S97" s="169">
        <v>0</v>
      </c>
      <c r="T97" s="391"/>
    </row>
    <row r="98" spans="1:20" ht="11.25">
      <c r="A98" s="163"/>
      <c r="B98" s="133"/>
      <c r="C98" s="128" t="s">
        <v>201</v>
      </c>
      <c r="D98" s="121"/>
      <c r="E98" s="154"/>
      <c r="F98" s="154"/>
      <c r="G98" s="154"/>
      <c r="H98" s="154"/>
      <c r="I98" s="144"/>
      <c r="J98" s="154"/>
      <c r="K98" s="144"/>
      <c r="L98" s="154"/>
      <c r="M98" s="144"/>
      <c r="N98" s="154"/>
      <c r="O98" s="144"/>
      <c r="P98" s="154"/>
      <c r="Q98" s="144"/>
      <c r="R98" s="154"/>
      <c r="S98" s="186"/>
      <c r="T98" s="391"/>
    </row>
    <row r="99" spans="1:20" ht="11.25">
      <c r="A99" s="172"/>
      <c r="B99" s="139"/>
      <c r="C99" s="129" t="s">
        <v>196</v>
      </c>
      <c r="D99" s="122"/>
      <c r="E99" s="139"/>
      <c r="F99" s="139"/>
      <c r="G99" s="139"/>
      <c r="H99" s="139"/>
      <c r="I99" s="120"/>
      <c r="J99" s="139"/>
      <c r="K99" s="120"/>
      <c r="L99" s="139"/>
      <c r="M99" s="120"/>
      <c r="N99" s="139"/>
      <c r="O99" s="120"/>
      <c r="P99" s="139"/>
      <c r="Q99" s="120"/>
      <c r="R99" s="139"/>
      <c r="S99" s="173"/>
      <c r="T99" s="391"/>
    </row>
    <row r="100" spans="1:20" ht="11.25">
      <c r="A100" s="170"/>
      <c r="B100" s="138"/>
      <c r="C100" s="128"/>
      <c r="D100" s="121"/>
      <c r="E100" s="138"/>
      <c r="F100" s="138"/>
      <c r="G100" s="138"/>
      <c r="H100" s="138"/>
      <c r="I100" s="118"/>
      <c r="J100" s="138"/>
      <c r="K100" s="118"/>
      <c r="L100" s="138"/>
      <c r="M100" s="118"/>
      <c r="N100" s="138"/>
      <c r="O100" s="118"/>
      <c r="P100" s="138"/>
      <c r="Q100" s="118"/>
      <c r="R100" s="138"/>
      <c r="S100" s="171"/>
      <c r="T100" s="391"/>
    </row>
    <row r="101" spans="1:20" ht="11.25">
      <c r="A101" s="168" t="s">
        <v>107</v>
      </c>
      <c r="B101" s="142" t="s">
        <v>108</v>
      </c>
      <c r="C101" s="130" t="s">
        <v>191</v>
      </c>
      <c r="D101" s="151" t="s">
        <v>138</v>
      </c>
      <c r="E101" s="137">
        <v>6</v>
      </c>
      <c r="F101" s="137">
        <v>6</v>
      </c>
      <c r="G101" s="137">
        <v>6</v>
      </c>
      <c r="H101" s="137">
        <v>6</v>
      </c>
      <c r="I101" s="125">
        <v>6</v>
      </c>
      <c r="J101" s="137">
        <v>6</v>
      </c>
      <c r="K101" s="125">
        <v>6</v>
      </c>
      <c r="L101" s="137">
        <v>6</v>
      </c>
      <c r="M101" s="125">
        <v>6</v>
      </c>
      <c r="N101" s="137">
        <v>6</v>
      </c>
      <c r="O101" s="125">
        <v>6</v>
      </c>
      <c r="P101" s="137">
        <v>6</v>
      </c>
      <c r="Q101" s="125">
        <v>6</v>
      </c>
      <c r="R101" s="137">
        <v>6</v>
      </c>
      <c r="S101" s="169">
        <v>6</v>
      </c>
      <c r="T101" s="391"/>
    </row>
    <row r="102" spans="1:20" ht="12" thickBot="1">
      <c r="A102" s="252"/>
      <c r="B102" s="253"/>
      <c r="C102" s="191" t="s">
        <v>196</v>
      </c>
      <c r="D102" s="192"/>
      <c r="E102" s="244"/>
      <c r="F102" s="244"/>
      <c r="G102" s="244"/>
      <c r="H102" s="244"/>
      <c r="I102" s="245"/>
      <c r="J102" s="244"/>
      <c r="K102" s="245"/>
      <c r="L102" s="244"/>
      <c r="M102" s="245"/>
      <c r="N102" s="244"/>
      <c r="O102" s="245"/>
      <c r="P102" s="244"/>
      <c r="Q102" s="245"/>
      <c r="R102" s="244"/>
      <c r="S102" s="246"/>
      <c r="T102" s="391"/>
    </row>
    <row r="103" spans="1:20" ht="11.25">
      <c r="A103" s="389"/>
      <c r="B103" s="390"/>
      <c r="C103" s="390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  <c r="R103" s="390"/>
      <c r="S103" s="390"/>
      <c r="T103" s="391"/>
    </row>
    <row r="104" spans="1:20" ht="12" thickBot="1">
      <c r="A104" s="393"/>
      <c r="B104" s="394"/>
      <c r="C104" s="394"/>
      <c r="D104" s="394"/>
      <c r="E104" s="394"/>
      <c r="F104" s="394"/>
      <c r="G104" s="394"/>
      <c r="H104" s="394"/>
      <c r="I104" s="394"/>
      <c r="J104" s="394"/>
      <c r="K104" s="394"/>
      <c r="L104" s="394"/>
      <c r="M104" s="394"/>
      <c r="N104" s="394"/>
      <c r="O104" s="394"/>
      <c r="P104" s="394"/>
      <c r="Q104" s="394"/>
      <c r="R104" s="394"/>
      <c r="S104" s="394"/>
      <c r="T104" s="392"/>
    </row>
    <row r="107" ht="12" thickBot="1"/>
    <row r="108" spans="1:20" ht="11.25">
      <c r="A108" s="351" t="s">
        <v>207</v>
      </c>
      <c r="B108" s="352"/>
      <c r="C108" s="364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5"/>
    </row>
    <row r="109" spans="1:20" ht="11.25">
      <c r="A109" s="360"/>
      <c r="B109" s="362"/>
      <c r="C109" s="362"/>
      <c r="D109" s="362"/>
      <c r="E109" s="362"/>
      <c r="F109" s="362"/>
      <c r="G109" s="362"/>
      <c r="H109" s="362"/>
      <c r="I109" s="362"/>
      <c r="J109" s="362"/>
      <c r="K109" s="362"/>
      <c r="L109" s="362"/>
      <c r="M109" s="362"/>
      <c r="N109" s="362"/>
      <c r="O109" s="362"/>
      <c r="P109" s="362"/>
      <c r="Q109" s="362"/>
      <c r="R109" s="362"/>
      <c r="S109" s="362"/>
      <c r="T109" s="363"/>
    </row>
    <row r="110" spans="1:20" ht="11.25">
      <c r="A110" s="277" t="s">
        <v>209</v>
      </c>
      <c r="B110" s="353"/>
      <c r="C110" s="362"/>
      <c r="D110" s="362"/>
      <c r="E110" s="362"/>
      <c r="F110" s="362"/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  <c r="R110" s="362"/>
      <c r="S110" s="362"/>
      <c r="T110" s="363"/>
    </row>
    <row r="111" spans="1:20" ht="11.25">
      <c r="A111" s="360"/>
      <c r="B111" s="362"/>
      <c r="C111" s="362"/>
      <c r="D111" s="362"/>
      <c r="E111" s="362"/>
      <c r="F111" s="362"/>
      <c r="G111" s="362"/>
      <c r="H111" s="362"/>
      <c r="I111" s="362"/>
      <c r="J111" s="362"/>
      <c r="K111" s="362"/>
      <c r="L111" s="362"/>
      <c r="M111" s="362"/>
      <c r="N111" s="362"/>
      <c r="O111" s="362"/>
      <c r="P111" s="362"/>
      <c r="Q111" s="362"/>
      <c r="R111" s="362"/>
      <c r="S111" s="362"/>
      <c r="T111" s="363"/>
    </row>
    <row r="112" spans="1:20" ht="12" thickBot="1">
      <c r="A112" s="360"/>
      <c r="B112" s="362"/>
      <c r="C112" s="362"/>
      <c r="D112" s="362"/>
      <c r="E112" s="362"/>
      <c r="F112" s="362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2"/>
      <c r="S112" s="362"/>
      <c r="T112" s="363"/>
    </row>
    <row r="113" spans="1:20" ht="11.25">
      <c r="A113" s="211" t="s">
        <v>112</v>
      </c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3"/>
      <c r="T113" s="363"/>
    </row>
    <row r="114" spans="1:20" ht="11.25">
      <c r="A114" s="184" t="s">
        <v>114</v>
      </c>
      <c r="B114" s="214"/>
      <c r="C114" s="214"/>
      <c r="D114" s="226"/>
      <c r="E114" s="217" t="s">
        <v>155</v>
      </c>
      <c r="F114" s="214"/>
      <c r="G114" s="217"/>
      <c r="H114" s="214"/>
      <c r="I114" s="217"/>
      <c r="J114" s="217"/>
      <c r="K114" s="214"/>
      <c r="L114" s="217"/>
      <c r="M114" s="214"/>
      <c r="N114" s="217"/>
      <c r="O114" s="214"/>
      <c r="P114" s="217"/>
      <c r="Q114" s="214"/>
      <c r="R114" s="217"/>
      <c r="S114" s="339"/>
      <c r="T114" s="363"/>
    </row>
    <row r="115" spans="1:20" ht="11.25">
      <c r="A115" s="257"/>
      <c r="B115" s="220"/>
      <c r="C115" s="220"/>
      <c r="D115" s="220"/>
      <c r="E115" s="223" t="s">
        <v>140</v>
      </c>
      <c r="F115" s="220" t="s">
        <v>141</v>
      </c>
      <c r="G115" s="223" t="s">
        <v>142</v>
      </c>
      <c r="H115" s="220" t="s">
        <v>143</v>
      </c>
      <c r="I115" s="223" t="s">
        <v>144</v>
      </c>
      <c r="J115" s="223" t="s">
        <v>145</v>
      </c>
      <c r="K115" s="220" t="s">
        <v>146</v>
      </c>
      <c r="L115" s="223" t="s">
        <v>147</v>
      </c>
      <c r="M115" s="220" t="s">
        <v>148</v>
      </c>
      <c r="N115" s="223" t="s">
        <v>149</v>
      </c>
      <c r="O115" s="220" t="s">
        <v>150</v>
      </c>
      <c r="P115" s="223" t="s">
        <v>151</v>
      </c>
      <c r="Q115" s="220" t="s">
        <v>152</v>
      </c>
      <c r="R115" s="223" t="s">
        <v>153</v>
      </c>
      <c r="S115" s="340" t="s">
        <v>154</v>
      </c>
      <c r="T115" s="363"/>
    </row>
    <row r="116" spans="1:20" ht="11.25">
      <c r="A116" s="225"/>
      <c r="B116" s="216" t="s">
        <v>115</v>
      </c>
      <c r="C116" s="217" t="s">
        <v>116</v>
      </c>
      <c r="D116" s="216" t="s">
        <v>117</v>
      </c>
      <c r="E116" s="227"/>
      <c r="F116" s="226"/>
      <c r="G116" s="227"/>
      <c r="H116" s="226"/>
      <c r="I116" s="227"/>
      <c r="J116" s="227"/>
      <c r="K116" s="226"/>
      <c r="L116" s="227"/>
      <c r="M116" s="226"/>
      <c r="N116" s="227"/>
      <c r="O116" s="226"/>
      <c r="P116" s="227"/>
      <c r="Q116" s="226"/>
      <c r="R116" s="227"/>
      <c r="S116" s="341"/>
      <c r="T116" s="363"/>
    </row>
    <row r="117" spans="1:20" ht="11.25">
      <c r="A117" s="251"/>
      <c r="B117" s="142"/>
      <c r="C117" s="142"/>
      <c r="D117" s="115"/>
      <c r="E117" s="142"/>
      <c r="F117" s="116"/>
      <c r="G117" s="142"/>
      <c r="H117" s="116"/>
      <c r="I117" s="142"/>
      <c r="J117" s="142"/>
      <c r="K117" s="116"/>
      <c r="L117" s="142"/>
      <c r="M117" s="116"/>
      <c r="N117" s="142"/>
      <c r="O117" s="116"/>
      <c r="P117" s="142"/>
      <c r="Q117" s="116"/>
      <c r="R117" s="142"/>
      <c r="S117" s="202"/>
      <c r="T117" s="363"/>
    </row>
    <row r="118" spans="1:20" ht="11.25">
      <c r="A118" s="277" t="s">
        <v>30</v>
      </c>
      <c r="B118" s="133" t="s">
        <v>118</v>
      </c>
      <c r="C118" s="138" t="s">
        <v>294</v>
      </c>
      <c r="D118" s="121" t="s">
        <v>100</v>
      </c>
      <c r="E118" s="134">
        <f>SUM(E14*0.333333333333333+E122*0.333333333333333+E28*0.333333333333333)</f>
        <v>5.77777777777777</v>
      </c>
      <c r="F118" s="197">
        <f aca="true" t="shared" si="5" ref="F118:S118">SUM(F14*0.333333333333333+F122*0.333333333333333+F28*0.333333333333333)</f>
        <v>5.666666666666659</v>
      </c>
      <c r="G118" s="134">
        <f t="shared" si="5"/>
        <v>5.555555555555548</v>
      </c>
      <c r="H118" s="197">
        <f t="shared" si="5"/>
        <v>4.888888888888882</v>
      </c>
      <c r="I118" s="134">
        <f t="shared" si="5"/>
        <v>5.611111111111104</v>
      </c>
      <c r="J118" s="134">
        <f t="shared" si="5"/>
        <v>4.833333333333327</v>
      </c>
      <c r="K118" s="197">
        <f t="shared" si="5"/>
        <v>5.88888888888888</v>
      </c>
      <c r="L118" s="134">
        <f t="shared" si="5"/>
        <v>5.277777777777771</v>
      </c>
      <c r="M118" s="197">
        <f t="shared" si="5"/>
        <v>5.305555555555548</v>
      </c>
      <c r="N118" s="134">
        <f t="shared" si="5"/>
        <v>2.4444444444444406</v>
      </c>
      <c r="O118" s="197">
        <f t="shared" si="5"/>
        <v>5.555555555555548</v>
      </c>
      <c r="P118" s="134">
        <f t="shared" si="5"/>
        <v>4.722222222222216</v>
      </c>
      <c r="Q118" s="197">
        <f t="shared" si="5"/>
        <v>4.444444444444438</v>
      </c>
      <c r="R118" s="134">
        <f t="shared" si="5"/>
        <v>5.111111111111104</v>
      </c>
      <c r="S118" s="343">
        <f t="shared" si="5"/>
        <v>4.55555555555555</v>
      </c>
      <c r="T118" s="363"/>
    </row>
    <row r="119" spans="1:20" ht="11.25">
      <c r="A119" s="243"/>
      <c r="B119" s="133"/>
      <c r="C119" s="138" t="s">
        <v>295</v>
      </c>
      <c r="D119" s="121"/>
      <c r="E119" s="135"/>
      <c r="F119" s="124"/>
      <c r="G119" s="135"/>
      <c r="H119" s="124"/>
      <c r="I119" s="135"/>
      <c r="J119" s="135"/>
      <c r="K119" s="124"/>
      <c r="L119" s="135"/>
      <c r="M119" s="124"/>
      <c r="N119" s="135"/>
      <c r="O119" s="124"/>
      <c r="P119" s="135"/>
      <c r="Q119" s="124"/>
      <c r="R119" s="135"/>
      <c r="S119" s="203"/>
      <c r="T119" s="363"/>
    </row>
    <row r="120" spans="1:20" ht="11.25">
      <c r="A120" s="210"/>
      <c r="B120" s="143"/>
      <c r="C120" s="139" t="s">
        <v>296</v>
      </c>
      <c r="D120" s="122"/>
      <c r="E120" s="136"/>
      <c r="F120" s="195"/>
      <c r="G120" s="136"/>
      <c r="H120" s="195"/>
      <c r="I120" s="136"/>
      <c r="J120" s="136"/>
      <c r="K120" s="195"/>
      <c r="L120" s="136"/>
      <c r="M120" s="195"/>
      <c r="N120" s="136"/>
      <c r="O120" s="195"/>
      <c r="P120" s="136"/>
      <c r="Q120" s="195"/>
      <c r="R120" s="136"/>
      <c r="S120" s="342"/>
      <c r="T120" s="363"/>
    </row>
    <row r="121" spans="1:20" ht="11.25">
      <c r="A121" s="344"/>
      <c r="B121" s="118"/>
      <c r="C121" s="118"/>
      <c r="D121" s="118"/>
      <c r="E121" s="138"/>
      <c r="F121" s="118"/>
      <c r="G121" s="138"/>
      <c r="H121" s="118"/>
      <c r="I121" s="138"/>
      <c r="J121" s="138"/>
      <c r="K121" s="118"/>
      <c r="L121" s="138"/>
      <c r="M121" s="118"/>
      <c r="N121" s="138"/>
      <c r="O121" s="118"/>
      <c r="P121" s="138"/>
      <c r="Q121" s="118"/>
      <c r="R121" s="138"/>
      <c r="S121" s="205"/>
      <c r="T121" s="363"/>
    </row>
    <row r="122" spans="1:20" ht="11.25">
      <c r="A122" s="168" t="s">
        <v>219</v>
      </c>
      <c r="B122" s="115" t="s">
        <v>126</v>
      </c>
      <c r="C122" s="148" t="s">
        <v>297</v>
      </c>
      <c r="D122" s="151" t="s">
        <v>100</v>
      </c>
      <c r="E122" s="137">
        <f>SUM(E125*0.333333333333333+E127*0.333333333333333+E128*0.333333333333333)</f>
        <v>5.333333333333327</v>
      </c>
      <c r="F122" s="125">
        <f aca="true" t="shared" si="6" ref="F122:S122">SUM(F125*0.333333333333333+F127*0.333333333333333+F128*0.333333333333333)</f>
        <v>4.999999999999995</v>
      </c>
      <c r="G122" s="137">
        <f t="shared" si="6"/>
        <v>4.666666666666662</v>
      </c>
      <c r="H122" s="125">
        <f t="shared" si="6"/>
        <v>4.666666666666662</v>
      </c>
      <c r="I122" s="137">
        <f t="shared" si="6"/>
        <v>4.833333333333329</v>
      </c>
      <c r="J122" s="137">
        <f t="shared" si="6"/>
        <v>4.499999999999995</v>
      </c>
      <c r="K122" s="125">
        <f t="shared" si="6"/>
        <v>5.666666666666661</v>
      </c>
      <c r="L122" s="137">
        <f t="shared" si="6"/>
        <v>3.833333333333329</v>
      </c>
      <c r="M122" s="125">
        <f t="shared" si="6"/>
        <v>3.9166666666666625</v>
      </c>
      <c r="N122" s="137">
        <f t="shared" si="6"/>
        <v>3.3333333333333295</v>
      </c>
      <c r="O122" s="125">
        <f t="shared" si="6"/>
        <v>4.666666666666662</v>
      </c>
      <c r="P122" s="137">
        <f t="shared" si="6"/>
        <v>4.1666666666666625</v>
      </c>
      <c r="Q122" s="125">
        <f t="shared" si="6"/>
        <v>3.33333333333333</v>
      </c>
      <c r="R122" s="137">
        <f t="shared" si="6"/>
        <v>5.333333333333328</v>
      </c>
      <c r="S122" s="204">
        <f t="shared" si="6"/>
        <v>3.6666666666666625</v>
      </c>
      <c r="T122" s="363"/>
    </row>
    <row r="123" spans="1:20" ht="11.25">
      <c r="A123" s="170"/>
      <c r="B123" s="121" t="s">
        <v>127</v>
      </c>
      <c r="C123" s="138" t="s">
        <v>298</v>
      </c>
      <c r="D123" s="121"/>
      <c r="E123" s="138"/>
      <c r="F123" s="118"/>
      <c r="G123" s="138"/>
      <c r="H123" s="118"/>
      <c r="I123" s="138"/>
      <c r="J123" s="138"/>
      <c r="K123" s="118"/>
      <c r="L123" s="138"/>
      <c r="M123" s="118"/>
      <c r="N123" s="138"/>
      <c r="O123" s="118"/>
      <c r="P123" s="138"/>
      <c r="Q123" s="118"/>
      <c r="R123" s="138"/>
      <c r="S123" s="205"/>
      <c r="T123" s="363"/>
    </row>
    <row r="124" spans="1:20" ht="11.25">
      <c r="A124" s="170"/>
      <c r="B124" s="121" t="s">
        <v>128</v>
      </c>
      <c r="C124" s="138"/>
      <c r="D124" s="121"/>
      <c r="E124" s="138"/>
      <c r="F124" s="118"/>
      <c r="G124" s="138"/>
      <c r="H124" s="118"/>
      <c r="I124" s="138"/>
      <c r="J124" s="138"/>
      <c r="K124" s="118"/>
      <c r="L124" s="138"/>
      <c r="M124" s="118"/>
      <c r="N124" s="138"/>
      <c r="O124" s="118"/>
      <c r="P124" s="138"/>
      <c r="Q124" s="118"/>
      <c r="R124" s="138"/>
      <c r="S124" s="205"/>
      <c r="T124" s="363"/>
    </row>
    <row r="125" spans="1:20" ht="11.25">
      <c r="A125" s="174" t="s">
        <v>14</v>
      </c>
      <c r="B125" s="121" t="s">
        <v>129</v>
      </c>
      <c r="C125" s="138" t="s">
        <v>130</v>
      </c>
      <c r="D125" s="121" t="s">
        <v>100</v>
      </c>
      <c r="E125" s="140">
        <v>4</v>
      </c>
      <c r="F125" s="198">
        <v>6</v>
      </c>
      <c r="G125" s="140">
        <v>5</v>
      </c>
      <c r="H125" s="198">
        <v>6</v>
      </c>
      <c r="I125" s="140">
        <v>3.5</v>
      </c>
      <c r="J125" s="140">
        <v>4</v>
      </c>
      <c r="K125" s="198">
        <v>5</v>
      </c>
      <c r="L125" s="140">
        <v>4</v>
      </c>
      <c r="M125" s="198">
        <v>4.75</v>
      </c>
      <c r="N125" s="140">
        <v>4</v>
      </c>
      <c r="O125" s="198">
        <v>5</v>
      </c>
      <c r="P125" s="140">
        <v>5</v>
      </c>
      <c r="Q125" s="198">
        <v>5</v>
      </c>
      <c r="R125" s="140">
        <v>5</v>
      </c>
      <c r="S125" s="207">
        <v>5</v>
      </c>
      <c r="T125" s="363"/>
    </row>
    <row r="126" spans="1:20" ht="11.25">
      <c r="A126" s="170"/>
      <c r="B126" s="121" t="s">
        <v>131</v>
      </c>
      <c r="C126" s="138"/>
      <c r="D126" s="121"/>
      <c r="E126" s="138"/>
      <c r="F126" s="118"/>
      <c r="G126" s="138"/>
      <c r="H126" s="118"/>
      <c r="I126" s="138"/>
      <c r="J126" s="138"/>
      <c r="K126" s="118"/>
      <c r="L126" s="138"/>
      <c r="M126" s="118"/>
      <c r="N126" s="138"/>
      <c r="O126" s="118"/>
      <c r="P126" s="138"/>
      <c r="Q126" s="118"/>
      <c r="R126" s="138"/>
      <c r="S126" s="205"/>
      <c r="T126" s="363"/>
    </row>
    <row r="127" spans="1:20" ht="11.25">
      <c r="A127" s="174" t="s">
        <v>18</v>
      </c>
      <c r="B127" s="121" t="s">
        <v>132</v>
      </c>
      <c r="C127" s="138" t="s">
        <v>133</v>
      </c>
      <c r="D127" s="121" t="s">
        <v>100</v>
      </c>
      <c r="E127" s="140">
        <v>6</v>
      </c>
      <c r="F127" s="198">
        <v>3</v>
      </c>
      <c r="G127" s="140">
        <v>3</v>
      </c>
      <c r="H127" s="198">
        <v>2</v>
      </c>
      <c r="I127" s="140">
        <v>5</v>
      </c>
      <c r="J127" s="140">
        <v>3.5</v>
      </c>
      <c r="K127" s="198">
        <v>6</v>
      </c>
      <c r="L127" s="140">
        <v>1.5</v>
      </c>
      <c r="M127" s="198">
        <v>1</v>
      </c>
      <c r="N127" s="140">
        <v>6</v>
      </c>
      <c r="O127" s="198">
        <v>3</v>
      </c>
      <c r="P127" s="140">
        <v>1.5</v>
      </c>
      <c r="Q127" s="198">
        <v>5</v>
      </c>
      <c r="R127" s="140">
        <v>5</v>
      </c>
      <c r="S127" s="207">
        <v>0</v>
      </c>
      <c r="T127" s="363"/>
    </row>
    <row r="128" spans="1:20" ht="12" thickBot="1">
      <c r="A128" s="345" t="s">
        <v>22</v>
      </c>
      <c r="B128" s="192" t="s">
        <v>134</v>
      </c>
      <c r="C128" s="180" t="s">
        <v>135</v>
      </c>
      <c r="D128" s="192" t="s">
        <v>100</v>
      </c>
      <c r="E128" s="346">
        <v>6</v>
      </c>
      <c r="F128" s="347">
        <v>6</v>
      </c>
      <c r="G128" s="346">
        <v>6</v>
      </c>
      <c r="H128" s="347">
        <v>6</v>
      </c>
      <c r="I128" s="346">
        <v>6</v>
      </c>
      <c r="J128" s="346">
        <v>6</v>
      </c>
      <c r="K128" s="347">
        <v>6</v>
      </c>
      <c r="L128" s="346">
        <v>6</v>
      </c>
      <c r="M128" s="347">
        <v>6</v>
      </c>
      <c r="N128" s="346">
        <v>0</v>
      </c>
      <c r="O128" s="347">
        <v>6</v>
      </c>
      <c r="P128" s="346">
        <v>6</v>
      </c>
      <c r="Q128" s="347">
        <v>0</v>
      </c>
      <c r="R128" s="346">
        <v>6</v>
      </c>
      <c r="S128" s="348">
        <v>6</v>
      </c>
      <c r="T128" s="363"/>
    </row>
    <row r="129" spans="1:20" ht="11.25">
      <c r="A129" s="360"/>
      <c r="B129" s="362"/>
      <c r="C129" s="362"/>
      <c r="D129" s="362"/>
      <c r="E129" s="362"/>
      <c r="F129" s="362"/>
      <c r="G129" s="362"/>
      <c r="H129" s="362"/>
      <c r="I129" s="362"/>
      <c r="J129" s="362"/>
      <c r="K129" s="362"/>
      <c r="L129" s="362"/>
      <c r="M129" s="362"/>
      <c r="N129" s="362"/>
      <c r="O129" s="362"/>
      <c r="P129" s="362"/>
      <c r="Q129" s="362"/>
      <c r="R129" s="362"/>
      <c r="S129" s="362"/>
      <c r="T129" s="363"/>
    </row>
    <row r="130" spans="1:20" ht="11.25">
      <c r="A130" s="360"/>
      <c r="B130" s="362"/>
      <c r="C130" s="362"/>
      <c r="D130" s="362"/>
      <c r="E130" s="362"/>
      <c r="F130" s="362"/>
      <c r="G130" s="362"/>
      <c r="H130" s="362"/>
      <c r="I130" s="362"/>
      <c r="J130" s="362"/>
      <c r="K130" s="362"/>
      <c r="L130" s="362"/>
      <c r="M130" s="362"/>
      <c r="N130" s="362"/>
      <c r="O130" s="362"/>
      <c r="P130" s="362"/>
      <c r="Q130" s="362"/>
      <c r="R130" s="362"/>
      <c r="S130" s="362"/>
      <c r="T130" s="363"/>
    </row>
    <row r="131" spans="1:20" ht="11.25">
      <c r="A131" s="360"/>
      <c r="B131" s="362"/>
      <c r="C131" s="362"/>
      <c r="D131" s="362"/>
      <c r="E131" s="362"/>
      <c r="F131" s="362"/>
      <c r="G131" s="362"/>
      <c r="H131" s="362"/>
      <c r="I131" s="362"/>
      <c r="J131" s="362"/>
      <c r="K131" s="362"/>
      <c r="L131" s="362"/>
      <c r="M131" s="362"/>
      <c r="N131" s="362"/>
      <c r="O131" s="362"/>
      <c r="P131" s="362"/>
      <c r="Q131" s="362"/>
      <c r="R131" s="362"/>
      <c r="S131" s="362"/>
      <c r="T131" s="363"/>
    </row>
    <row r="132" spans="1:20" ht="11.25">
      <c r="A132" s="360"/>
      <c r="B132" s="362"/>
      <c r="C132" s="362"/>
      <c r="D132" s="362"/>
      <c r="E132" s="362"/>
      <c r="F132" s="362"/>
      <c r="G132" s="362"/>
      <c r="H132" s="362"/>
      <c r="I132" s="362"/>
      <c r="J132" s="362"/>
      <c r="K132" s="362"/>
      <c r="L132" s="362"/>
      <c r="M132" s="362"/>
      <c r="N132" s="362"/>
      <c r="O132" s="362"/>
      <c r="P132" s="362"/>
      <c r="Q132" s="362"/>
      <c r="R132" s="362"/>
      <c r="S132" s="362"/>
      <c r="T132" s="363"/>
    </row>
    <row r="133" spans="1:20" ht="12" thickBot="1">
      <c r="A133" s="360"/>
      <c r="B133" s="362"/>
      <c r="C133" s="362"/>
      <c r="D133" s="362"/>
      <c r="E133" s="362"/>
      <c r="F133" s="362"/>
      <c r="G133" s="362"/>
      <c r="H133" s="362"/>
      <c r="I133" s="362"/>
      <c r="J133" s="362"/>
      <c r="K133" s="362"/>
      <c r="L133" s="362"/>
      <c r="M133" s="362"/>
      <c r="N133" s="362"/>
      <c r="O133" s="362"/>
      <c r="P133" s="362"/>
      <c r="Q133" s="362"/>
      <c r="R133" s="362"/>
      <c r="S133" s="362"/>
      <c r="T133" s="363"/>
    </row>
    <row r="134" spans="1:20" ht="11.25">
      <c r="A134" s="229" t="s">
        <v>112</v>
      </c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1"/>
      <c r="T134" s="363"/>
    </row>
    <row r="135" spans="1:20" ht="11.25">
      <c r="A135" s="184" t="s">
        <v>156</v>
      </c>
      <c r="B135" s="214"/>
      <c r="C135" s="214"/>
      <c r="D135" s="232"/>
      <c r="E135" s="217" t="s">
        <v>155</v>
      </c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4"/>
      <c r="T135" s="363"/>
    </row>
    <row r="136" spans="1:20" ht="11.25">
      <c r="A136" s="258"/>
      <c r="B136" s="236"/>
      <c r="C136" s="236"/>
      <c r="D136" s="236"/>
      <c r="E136" s="223" t="s">
        <v>140</v>
      </c>
      <c r="F136" s="223" t="s">
        <v>141</v>
      </c>
      <c r="G136" s="223" t="s">
        <v>142</v>
      </c>
      <c r="H136" s="223" t="s">
        <v>143</v>
      </c>
      <c r="I136" s="223" t="s">
        <v>144</v>
      </c>
      <c r="J136" s="223" t="s">
        <v>145</v>
      </c>
      <c r="K136" s="223" t="s">
        <v>146</v>
      </c>
      <c r="L136" s="223" t="s">
        <v>147</v>
      </c>
      <c r="M136" s="223" t="s">
        <v>148</v>
      </c>
      <c r="N136" s="223" t="s">
        <v>149</v>
      </c>
      <c r="O136" s="223" t="s">
        <v>150</v>
      </c>
      <c r="P136" s="223" t="s">
        <v>151</v>
      </c>
      <c r="Q136" s="223" t="s">
        <v>152</v>
      </c>
      <c r="R136" s="223" t="s">
        <v>153</v>
      </c>
      <c r="S136" s="224" t="s">
        <v>154</v>
      </c>
      <c r="T136" s="363"/>
    </row>
    <row r="137" spans="1:20" ht="11.25">
      <c r="A137" s="237"/>
      <c r="B137" s="238" t="s">
        <v>115</v>
      </c>
      <c r="C137" s="239" t="s">
        <v>116</v>
      </c>
      <c r="D137" s="240" t="s">
        <v>117</v>
      </c>
      <c r="E137" s="239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2"/>
      <c r="T137" s="363"/>
    </row>
    <row r="138" spans="1:20" ht="11.25">
      <c r="A138" s="170"/>
      <c r="B138" s="128"/>
      <c r="C138" s="138"/>
      <c r="D138" s="122"/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8"/>
      <c r="S138" s="171"/>
      <c r="T138" s="363"/>
    </row>
    <row r="139" spans="1:20" ht="11.25">
      <c r="A139" s="184" t="s">
        <v>73</v>
      </c>
      <c r="B139" s="131" t="s">
        <v>157</v>
      </c>
      <c r="C139" s="148" t="s">
        <v>299</v>
      </c>
      <c r="D139" s="151" t="s">
        <v>100</v>
      </c>
      <c r="E139" s="153">
        <f>SUM(E46*0.2+E54*0.2+E58*0.2+E61*0.2+E66*0.2)</f>
        <v>4</v>
      </c>
      <c r="F139" s="153">
        <f aca="true" t="shared" si="7" ref="F139:S139">SUM(F46*0.2+F54*0.2+F58*0.2+F61*0.2+F66*0.2)</f>
        <v>4.500000000000001</v>
      </c>
      <c r="G139" s="153">
        <f t="shared" si="7"/>
        <v>5.400000000000001</v>
      </c>
      <c r="H139" s="153">
        <f t="shared" si="7"/>
        <v>5.2</v>
      </c>
      <c r="I139" s="153">
        <f t="shared" si="7"/>
        <v>4.300000000000001</v>
      </c>
      <c r="J139" s="153">
        <f t="shared" si="7"/>
        <v>5.400000000000001</v>
      </c>
      <c r="K139" s="153">
        <f t="shared" si="7"/>
        <v>6.000000000000001</v>
      </c>
      <c r="L139" s="153">
        <f t="shared" si="7"/>
        <v>4.6000000000000005</v>
      </c>
      <c r="M139" s="153" t="e">
        <f t="shared" si="7"/>
        <v>#VALUE!</v>
      </c>
      <c r="N139" s="153">
        <f t="shared" si="7"/>
        <v>2.1</v>
      </c>
      <c r="O139" s="153">
        <f t="shared" si="7"/>
        <v>5</v>
      </c>
      <c r="P139" s="153">
        <f t="shared" si="7"/>
        <v>6.000000000000001</v>
      </c>
      <c r="Q139" s="153">
        <f t="shared" si="7"/>
        <v>4.800000000000001</v>
      </c>
      <c r="R139" s="153">
        <f t="shared" si="7"/>
        <v>4.800000000000001</v>
      </c>
      <c r="S139" s="153">
        <f t="shared" si="7"/>
        <v>5.2</v>
      </c>
      <c r="T139" s="363"/>
    </row>
    <row r="140" spans="1:20" ht="11.25">
      <c r="A140" s="163"/>
      <c r="B140" s="127"/>
      <c r="C140" s="138" t="s">
        <v>300</v>
      </c>
      <c r="D140" s="121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67"/>
      <c r="T140" s="363"/>
    </row>
    <row r="141" spans="1:20" ht="11.25">
      <c r="A141" s="170"/>
      <c r="B141" s="128"/>
      <c r="C141" s="138" t="s">
        <v>301</v>
      </c>
      <c r="D141" s="121"/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71"/>
      <c r="T141" s="363"/>
    </row>
    <row r="142" spans="1:20" ht="11.25">
      <c r="A142" s="163"/>
      <c r="B142" s="127"/>
      <c r="C142" s="138" t="s">
        <v>302</v>
      </c>
      <c r="D142" s="121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86"/>
      <c r="T142" s="363"/>
    </row>
    <row r="143" spans="1:20" ht="12" thickBot="1">
      <c r="A143" s="179"/>
      <c r="B143" s="191"/>
      <c r="C143" s="180" t="s">
        <v>303</v>
      </c>
      <c r="D143" s="192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1"/>
      <c r="T143" s="363"/>
    </row>
    <row r="144" spans="1:20" ht="11.25">
      <c r="A144" s="360"/>
      <c r="B144" s="362"/>
      <c r="C144" s="362"/>
      <c r="D144" s="362"/>
      <c r="E144" s="362"/>
      <c r="F144" s="362"/>
      <c r="G144" s="362"/>
      <c r="H144" s="362"/>
      <c r="I144" s="362"/>
      <c r="J144" s="362"/>
      <c r="K144" s="362"/>
      <c r="L144" s="362"/>
      <c r="M144" s="362"/>
      <c r="N144" s="362"/>
      <c r="O144" s="362"/>
      <c r="P144" s="362"/>
      <c r="Q144" s="362"/>
      <c r="R144" s="362"/>
      <c r="S144" s="362"/>
      <c r="T144" s="363"/>
    </row>
    <row r="145" spans="1:20" ht="11.25">
      <c r="A145" s="360"/>
      <c r="B145" s="362"/>
      <c r="C145" s="362"/>
      <c r="D145" s="362"/>
      <c r="E145" s="362"/>
      <c r="F145" s="362"/>
      <c r="G145" s="362"/>
      <c r="H145" s="362"/>
      <c r="I145" s="362"/>
      <c r="J145" s="362"/>
      <c r="K145" s="362"/>
      <c r="L145" s="362"/>
      <c r="M145" s="362"/>
      <c r="N145" s="362"/>
      <c r="O145" s="362"/>
      <c r="P145" s="362"/>
      <c r="Q145" s="362"/>
      <c r="R145" s="362"/>
      <c r="S145" s="362"/>
      <c r="T145" s="363"/>
    </row>
    <row r="146" spans="1:20" ht="11.25">
      <c r="A146" s="360"/>
      <c r="B146" s="362"/>
      <c r="C146" s="362"/>
      <c r="D146" s="362"/>
      <c r="E146" s="362"/>
      <c r="F146" s="362"/>
      <c r="G146" s="362"/>
      <c r="H146" s="362"/>
      <c r="I146" s="362"/>
      <c r="J146" s="362"/>
      <c r="K146" s="362"/>
      <c r="L146" s="362"/>
      <c r="M146" s="362"/>
      <c r="N146" s="362"/>
      <c r="O146" s="362"/>
      <c r="P146" s="362"/>
      <c r="Q146" s="362"/>
      <c r="R146" s="362"/>
      <c r="S146" s="362"/>
      <c r="T146" s="363"/>
    </row>
    <row r="147" spans="1:20" ht="11.25">
      <c r="A147" s="360"/>
      <c r="B147" s="362"/>
      <c r="C147" s="362"/>
      <c r="D147" s="362"/>
      <c r="E147" s="362"/>
      <c r="F147" s="362"/>
      <c r="G147" s="362"/>
      <c r="H147" s="362"/>
      <c r="I147" s="362"/>
      <c r="J147" s="362"/>
      <c r="K147" s="362"/>
      <c r="L147" s="362"/>
      <c r="M147" s="362"/>
      <c r="N147" s="362"/>
      <c r="O147" s="362"/>
      <c r="P147" s="362"/>
      <c r="Q147" s="362"/>
      <c r="R147" s="362"/>
      <c r="S147" s="362"/>
      <c r="T147" s="363"/>
    </row>
    <row r="148" spans="1:20" ht="12" thickBot="1">
      <c r="A148" s="360"/>
      <c r="B148" s="362"/>
      <c r="C148" s="362"/>
      <c r="D148" s="362"/>
      <c r="E148" s="362"/>
      <c r="F148" s="362"/>
      <c r="G148" s="362"/>
      <c r="H148" s="362"/>
      <c r="I148" s="362"/>
      <c r="J148" s="362"/>
      <c r="K148" s="362"/>
      <c r="L148" s="362"/>
      <c r="M148" s="362"/>
      <c r="N148" s="362"/>
      <c r="O148" s="362"/>
      <c r="P148" s="362"/>
      <c r="Q148" s="362"/>
      <c r="R148" s="362"/>
      <c r="S148" s="362"/>
      <c r="T148" s="363"/>
    </row>
    <row r="149" spans="1:20" ht="11.25">
      <c r="A149" s="229" t="s">
        <v>112</v>
      </c>
      <c r="B149" s="254"/>
      <c r="C149" s="255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1"/>
      <c r="T149" s="363"/>
    </row>
    <row r="150" spans="1:20" ht="11.25">
      <c r="A150" s="259" t="s">
        <v>189</v>
      </c>
      <c r="B150" s="260"/>
      <c r="C150" s="226"/>
      <c r="D150" s="232"/>
      <c r="E150" s="217" t="s">
        <v>155</v>
      </c>
      <c r="F150" s="233"/>
      <c r="G150" s="233"/>
      <c r="H150" s="233"/>
      <c r="I150" s="232"/>
      <c r="J150" s="233"/>
      <c r="K150" s="232"/>
      <c r="L150" s="233"/>
      <c r="M150" s="232"/>
      <c r="N150" s="233"/>
      <c r="O150" s="232"/>
      <c r="P150" s="233"/>
      <c r="Q150" s="232"/>
      <c r="R150" s="233"/>
      <c r="S150" s="234"/>
      <c r="T150" s="363"/>
    </row>
    <row r="151" spans="1:20" ht="11.25">
      <c r="A151" s="261"/>
      <c r="B151" s="262"/>
      <c r="C151" s="236"/>
      <c r="D151" s="236"/>
      <c r="E151" s="227" t="s">
        <v>140</v>
      </c>
      <c r="F151" s="227" t="s">
        <v>141</v>
      </c>
      <c r="G151" s="227" t="s">
        <v>142</v>
      </c>
      <c r="H151" s="227" t="s">
        <v>143</v>
      </c>
      <c r="I151" s="226" t="s">
        <v>144</v>
      </c>
      <c r="J151" s="227" t="s">
        <v>145</v>
      </c>
      <c r="K151" s="226" t="s">
        <v>146</v>
      </c>
      <c r="L151" s="227" t="s">
        <v>147</v>
      </c>
      <c r="M151" s="226" t="s">
        <v>148</v>
      </c>
      <c r="N151" s="227" t="s">
        <v>149</v>
      </c>
      <c r="O151" s="226" t="s">
        <v>150</v>
      </c>
      <c r="P151" s="227" t="s">
        <v>151</v>
      </c>
      <c r="Q151" s="226" t="s">
        <v>152</v>
      </c>
      <c r="R151" s="227" t="s">
        <v>153</v>
      </c>
      <c r="S151" s="228" t="s">
        <v>154</v>
      </c>
      <c r="T151" s="363"/>
    </row>
    <row r="152" spans="1:20" ht="11.25">
      <c r="A152" s="219"/>
      <c r="B152" s="223" t="s">
        <v>115</v>
      </c>
      <c r="C152" s="238" t="s">
        <v>116</v>
      </c>
      <c r="D152" s="240" t="s">
        <v>117</v>
      </c>
      <c r="E152" s="239"/>
      <c r="F152" s="239"/>
      <c r="G152" s="241"/>
      <c r="H152" s="241"/>
      <c r="I152" s="247"/>
      <c r="J152" s="241"/>
      <c r="K152" s="247"/>
      <c r="L152" s="241"/>
      <c r="M152" s="247"/>
      <c r="N152" s="241"/>
      <c r="O152" s="247"/>
      <c r="P152" s="241"/>
      <c r="Q152" s="247"/>
      <c r="R152" s="241"/>
      <c r="S152" s="242"/>
      <c r="T152" s="363"/>
    </row>
    <row r="153" spans="1:20" ht="11.25">
      <c r="A153" s="170"/>
      <c r="B153" s="138"/>
      <c r="C153" s="128"/>
      <c r="D153" s="121"/>
      <c r="E153" s="138"/>
      <c r="F153" s="138"/>
      <c r="G153" s="138"/>
      <c r="H153" s="138"/>
      <c r="I153" s="118"/>
      <c r="J153" s="138"/>
      <c r="K153" s="118"/>
      <c r="L153" s="138"/>
      <c r="M153" s="118"/>
      <c r="N153" s="138"/>
      <c r="O153" s="118"/>
      <c r="P153" s="138"/>
      <c r="Q153" s="118"/>
      <c r="R153" s="138"/>
      <c r="S153" s="171"/>
      <c r="T153" s="363"/>
    </row>
    <row r="154" spans="1:20" ht="11.25">
      <c r="A154" s="184" t="s">
        <v>111</v>
      </c>
      <c r="B154" s="142" t="s">
        <v>190</v>
      </c>
      <c r="C154" s="130" t="s">
        <v>304</v>
      </c>
      <c r="D154" s="151" t="s">
        <v>100</v>
      </c>
      <c r="E154" s="153">
        <f>SUM(E87*0.2+E91*0.2+E94*0.2+E97*0.2+E101*0.2)</f>
        <v>5.880000000000001</v>
      </c>
      <c r="F154" s="153">
        <f aca="true" t="shared" si="8" ref="F154:S154">SUM(F87*0.2+F91*0.2+F94*0.2+F97*0.2+F101*0.2)</f>
        <v>4.5600000000000005</v>
      </c>
      <c r="G154" s="153">
        <f t="shared" si="8"/>
        <v>4.5</v>
      </c>
      <c r="H154" s="153">
        <f t="shared" si="8"/>
        <v>5.08</v>
      </c>
      <c r="I154" s="153">
        <f t="shared" si="8"/>
        <v>5.17</v>
      </c>
      <c r="J154" s="153">
        <f t="shared" si="8"/>
        <v>3.2800000000000002</v>
      </c>
      <c r="K154" s="153">
        <f t="shared" si="8"/>
        <v>5.140000000000001</v>
      </c>
      <c r="L154" s="153">
        <f t="shared" si="8"/>
        <v>5.5200000000000005</v>
      </c>
      <c r="M154" s="153">
        <f t="shared" si="8"/>
        <v>3.1250000000000004</v>
      </c>
      <c r="N154" s="153">
        <f t="shared" si="8"/>
        <v>5.5200000000000005</v>
      </c>
      <c r="O154" s="153">
        <f t="shared" si="8"/>
        <v>3.7</v>
      </c>
      <c r="P154" s="153">
        <f t="shared" si="8"/>
        <v>4.380000000000001</v>
      </c>
      <c r="Q154" s="153">
        <f t="shared" si="8"/>
        <v>4.9</v>
      </c>
      <c r="R154" s="153">
        <f t="shared" si="8"/>
        <v>3.8600000000000003</v>
      </c>
      <c r="S154" s="153">
        <f t="shared" si="8"/>
        <v>4.260000000000001</v>
      </c>
      <c r="T154" s="363"/>
    </row>
    <row r="155" spans="1:20" ht="11.25">
      <c r="A155" s="163"/>
      <c r="B155" s="133"/>
      <c r="C155" s="128" t="s">
        <v>305</v>
      </c>
      <c r="D155" s="121"/>
      <c r="E155" s="135"/>
      <c r="F155" s="135"/>
      <c r="G155" s="135"/>
      <c r="H155" s="135"/>
      <c r="I155" s="124"/>
      <c r="J155" s="135"/>
      <c r="K155" s="124"/>
      <c r="L155" s="135"/>
      <c r="M155" s="124"/>
      <c r="N155" s="135"/>
      <c r="O155" s="124"/>
      <c r="P155" s="135"/>
      <c r="Q155" s="124"/>
      <c r="R155" s="135"/>
      <c r="S155" s="167"/>
      <c r="T155" s="363"/>
    </row>
    <row r="156" spans="1:20" ht="12.75">
      <c r="A156" s="10"/>
      <c r="B156" s="138"/>
      <c r="C156" s="128" t="s">
        <v>306</v>
      </c>
      <c r="D156" s="121"/>
      <c r="E156" s="138"/>
      <c r="F156" s="138"/>
      <c r="G156" s="138"/>
      <c r="H156" s="138"/>
      <c r="I156" s="118"/>
      <c r="J156" s="138"/>
      <c r="K156" s="118"/>
      <c r="L156" s="138"/>
      <c r="M156" s="118"/>
      <c r="N156" s="138"/>
      <c r="O156" s="118"/>
      <c r="P156" s="138"/>
      <c r="Q156" s="118"/>
      <c r="R156" s="138"/>
      <c r="S156" s="171"/>
      <c r="T156" s="363"/>
    </row>
    <row r="157" spans="1:20" ht="12" thickBot="1">
      <c r="A157" s="252"/>
      <c r="B157" s="253"/>
      <c r="C157" s="350" t="s">
        <v>307</v>
      </c>
      <c r="D157" s="192"/>
      <c r="E157" s="244"/>
      <c r="F157" s="244"/>
      <c r="G157" s="244"/>
      <c r="H157" s="244"/>
      <c r="I157" s="245"/>
      <c r="J157" s="244"/>
      <c r="K157" s="245"/>
      <c r="L157" s="244"/>
      <c r="M157" s="245"/>
      <c r="N157" s="244"/>
      <c r="O157" s="245"/>
      <c r="P157" s="244"/>
      <c r="Q157" s="245"/>
      <c r="R157" s="244"/>
      <c r="S157" s="246"/>
      <c r="T157" s="363"/>
    </row>
    <row r="158" spans="1:20" ht="11.25">
      <c r="A158" s="360"/>
      <c r="B158" s="362"/>
      <c r="C158" s="362"/>
      <c r="D158" s="362"/>
      <c r="E158" s="362"/>
      <c r="F158" s="362"/>
      <c r="G158" s="362"/>
      <c r="H158" s="362"/>
      <c r="I158" s="362"/>
      <c r="J158" s="362"/>
      <c r="K158" s="362"/>
      <c r="L158" s="362"/>
      <c r="M158" s="362"/>
      <c r="N158" s="362"/>
      <c r="O158" s="362"/>
      <c r="P158" s="362"/>
      <c r="Q158" s="362"/>
      <c r="R158" s="362"/>
      <c r="S158" s="362"/>
      <c r="T158" s="363"/>
    </row>
    <row r="159" spans="1:20" ht="11.25">
      <c r="A159" s="360"/>
      <c r="B159" s="362"/>
      <c r="C159" s="362"/>
      <c r="D159" s="362"/>
      <c r="E159" s="362"/>
      <c r="F159" s="362"/>
      <c r="G159" s="362"/>
      <c r="H159" s="362"/>
      <c r="I159" s="362"/>
      <c r="J159" s="362"/>
      <c r="K159" s="362"/>
      <c r="L159" s="362"/>
      <c r="M159" s="362"/>
      <c r="N159" s="362"/>
      <c r="O159" s="362"/>
      <c r="P159" s="362"/>
      <c r="Q159" s="362"/>
      <c r="R159" s="362"/>
      <c r="S159" s="362"/>
      <c r="T159" s="363"/>
    </row>
    <row r="160" spans="1:20" ht="12" thickBot="1">
      <c r="A160" s="367"/>
      <c r="B160" s="368"/>
      <c r="C160" s="368"/>
      <c r="D160" s="368"/>
      <c r="E160" s="368"/>
      <c r="F160" s="368"/>
      <c r="G160" s="368"/>
      <c r="H160" s="368"/>
      <c r="I160" s="368"/>
      <c r="J160" s="368"/>
      <c r="K160" s="368"/>
      <c r="L160" s="368"/>
      <c r="M160" s="368"/>
      <c r="N160" s="368"/>
      <c r="O160" s="368"/>
      <c r="P160" s="368"/>
      <c r="Q160" s="368"/>
      <c r="R160" s="368"/>
      <c r="S160" s="368"/>
      <c r="T160" s="366"/>
    </row>
    <row r="165" ht="12" thickBot="1"/>
    <row r="166" spans="1:20" ht="11.25">
      <c r="A166" s="351" t="s">
        <v>207</v>
      </c>
      <c r="B166" s="352"/>
      <c r="C166" s="364"/>
      <c r="D166" s="364"/>
      <c r="E166" s="364"/>
      <c r="F166" s="364"/>
      <c r="G166" s="364"/>
      <c r="H166" s="364"/>
      <c r="I166" s="364"/>
      <c r="J166" s="364"/>
      <c r="K166" s="364"/>
      <c r="L166" s="364"/>
      <c r="M166" s="364"/>
      <c r="N166" s="364"/>
      <c r="O166" s="364"/>
      <c r="P166" s="364"/>
      <c r="Q166" s="364"/>
      <c r="R166" s="364"/>
      <c r="S166" s="364"/>
      <c r="T166" s="365"/>
    </row>
    <row r="167" spans="1:20" ht="11.25">
      <c r="A167" s="360"/>
      <c r="B167" s="362"/>
      <c r="C167" s="362"/>
      <c r="D167" s="362"/>
      <c r="E167" s="362"/>
      <c r="F167" s="362"/>
      <c r="G167" s="362"/>
      <c r="H167" s="362"/>
      <c r="I167" s="362"/>
      <c r="J167" s="362"/>
      <c r="K167" s="362"/>
      <c r="L167" s="362"/>
      <c r="M167" s="362"/>
      <c r="N167" s="362"/>
      <c r="O167" s="362"/>
      <c r="P167" s="362"/>
      <c r="Q167" s="362"/>
      <c r="R167" s="362"/>
      <c r="S167" s="362"/>
      <c r="T167" s="363"/>
    </row>
    <row r="168" spans="1:20" ht="11.25">
      <c r="A168" s="277" t="s">
        <v>210</v>
      </c>
      <c r="B168" s="353"/>
      <c r="C168" s="362"/>
      <c r="D168" s="362"/>
      <c r="E168" s="362"/>
      <c r="F168" s="362"/>
      <c r="G168" s="362"/>
      <c r="H168" s="362"/>
      <c r="I168" s="362"/>
      <c r="J168" s="362"/>
      <c r="K168" s="362"/>
      <c r="L168" s="362"/>
      <c r="M168" s="362"/>
      <c r="N168" s="362"/>
      <c r="O168" s="362"/>
      <c r="P168" s="362"/>
      <c r="Q168" s="362"/>
      <c r="R168" s="362"/>
      <c r="S168" s="362"/>
      <c r="T168" s="363"/>
    </row>
    <row r="169" spans="1:20" ht="11.25">
      <c r="A169" s="360"/>
      <c r="B169" s="362"/>
      <c r="C169" s="362"/>
      <c r="D169" s="362"/>
      <c r="E169" s="362"/>
      <c r="F169" s="362"/>
      <c r="G169" s="362"/>
      <c r="H169" s="362"/>
      <c r="I169" s="362"/>
      <c r="J169" s="362"/>
      <c r="K169" s="362"/>
      <c r="L169" s="362"/>
      <c r="M169" s="362"/>
      <c r="N169" s="362"/>
      <c r="O169" s="362"/>
      <c r="P169" s="362"/>
      <c r="Q169" s="362"/>
      <c r="R169" s="362"/>
      <c r="S169" s="362"/>
      <c r="T169" s="363"/>
    </row>
    <row r="170" spans="1:20" ht="12" thickBot="1">
      <c r="A170" s="360"/>
      <c r="B170" s="362"/>
      <c r="C170" s="362"/>
      <c r="D170" s="362"/>
      <c r="E170" s="362"/>
      <c r="F170" s="362"/>
      <c r="G170" s="362"/>
      <c r="H170" s="362"/>
      <c r="I170" s="362"/>
      <c r="J170" s="362"/>
      <c r="K170" s="362"/>
      <c r="L170" s="362"/>
      <c r="M170" s="362"/>
      <c r="N170" s="362"/>
      <c r="O170" s="362"/>
      <c r="P170" s="362"/>
      <c r="Q170" s="362"/>
      <c r="R170" s="362"/>
      <c r="S170" s="362"/>
      <c r="T170" s="363"/>
    </row>
    <row r="171" spans="1:20" ht="11.25">
      <c r="A171" s="211" t="s">
        <v>112</v>
      </c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3"/>
      <c r="T171" s="363"/>
    </row>
    <row r="172" spans="1:20" ht="11.25">
      <c r="A172" s="184" t="s">
        <v>114</v>
      </c>
      <c r="B172" s="214"/>
      <c r="C172" s="214"/>
      <c r="D172" s="226"/>
      <c r="E172" s="217" t="s">
        <v>155</v>
      </c>
      <c r="F172" s="214"/>
      <c r="G172" s="217"/>
      <c r="H172" s="214"/>
      <c r="I172" s="217"/>
      <c r="J172" s="217"/>
      <c r="K172" s="214"/>
      <c r="L172" s="217"/>
      <c r="M172" s="214"/>
      <c r="N172" s="217"/>
      <c r="O172" s="214"/>
      <c r="P172" s="217"/>
      <c r="Q172" s="214"/>
      <c r="R172" s="217"/>
      <c r="S172" s="339"/>
      <c r="T172" s="363"/>
    </row>
    <row r="173" spans="1:20" ht="11.25">
      <c r="A173" s="257"/>
      <c r="B173" s="220"/>
      <c r="C173" s="220"/>
      <c r="D173" s="220"/>
      <c r="E173" s="223" t="s">
        <v>140</v>
      </c>
      <c r="F173" s="220" t="s">
        <v>141</v>
      </c>
      <c r="G173" s="223" t="s">
        <v>142</v>
      </c>
      <c r="H173" s="220" t="s">
        <v>143</v>
      </c>
      <c r="I173" s="223" t="s">
        <v>144</v>
      </c>
      <c r="J173" s="223" t="s">
        <v>145</v>
      </c>
      <c r="K173" s="220" t="s">
        <v>146</v>
      </c>
      <c r="L173" s="223" t="s">
        <v>147</v>
      </c>
      <c r="M173" s="220" t="s">
        <v>148</v>
      </c>
      <c r="N173" s="223" t="s">
        <v>149</v>
      </c>
      <c r="O173" s="220" t="s">
        <v>150</v>
      </c>
      <c r="P173" s="223" t="s">
        <v>151</v>
      </c>
      <c r="Q173" s="220" t="s">
        <v>152</v>
      </c>
      <c r="R173" s="223" t="s">
        <v>153</v>
      </c>
      <c r="S173" s="340" t="s">
        <v>154</v>
      </c>
      <c r="T173" s="363"/>
    </row>
    <row r="174" spans="1:20" ht="11.25">
      <c r="A174" s="225"/>
      <c r="B174" s="216" t="s">
        <v>115</v>
      </c>
      <c r="C174" s="217" t="s">
        <v>116</v>
      </c>
      <c r="D174" s="216" t="s">
        <v>117</v>
      </c>
      <c r="E174" s="227"/>
      <c r="F174" s="226"/>
      <c r="G174" s="227"/>
      <c r="H174" s="226"/>
      <c r="I174" s="227"/>
      <c r="J174" s="227"/>
      <c r="K174" s="226"/>
      <c r="L174" s="227"/>
      <c r="M174" s="226"/>
      <c r="N174" s="227"/>
      <c r="O174" s="226"/>
      <c r="P174" s="227"/>
      <c r="Q174" s="226"/>
      <c r="R174" s="227"/>
      <c r="S174" s="341"/>
      <c r="T174" s="363"/>
    </row>
    <row r="175" spans="1:20" ht="11.25">
      <c r="A175" s="251"/>
      <c r="B175" s="142"/>
      <c r="C175" s="142"/>
      <c r="D175" s="115"/>
      <c r="E175" s="142"/>
      <c r="F175" s="116"/>
      <c r="G175" s="142"/>
      <c r="H175" s="116"/>
      <c r="I175" s="142"/>
      <c r="J175" s="142"/>
      <c r="K175" s="116"/>
      <c r="L175" s="142"/>
      <c r="M175" s="116"/>
      <c r="N175" s="142"/>
      <c r="O175" s="116"/>
      <c r="P175" s="142"/>
      <c r="Q175" s="116"/>
      <c r="R175" s="142"/>
      <c r="S175" s="202"/>
      <c r="T175" s="363"/>
    </row>
    <row r="176" spans="1:20" ht="11.25">
      <c r="A176" s="277" t="s">
        <v>30</v>
      </c>
      <c r="B176" s="133" t="s">
        <v>118</v>
      </c>
      <c r="C176" s="138" t="s">
        <v>308</v>
      </c>
      <c r="D176" s="121" t="s">
        <v>100</v>
      </c>
      <c r="E176" s="134">
        <f>SUM(E14*0.4+E122*0.4+E28*0.2)</f>
        <v>5.733333333333332</v>
      </c>
      <c r="F176" s="134">
        <f aca="true" t="shared" si="9" ref="F176:S176">SUM(F14*0.4+F122*0.4+F28*0.2)</f>
        <v>5.599999999999999</v>
      </c>
      <c r="G176" s="134">
        <f t="shared" si="9"/>
        <v>5.466666666666665</v>
      </c>
      <c r="H176" s="134">
        <f t="shared" si="9"/>
        <v>4.666666666666665</v>
      </c>
      <c r="I176" s="134">
        <f t="shared" si="9"/>
        <v>5.533333333333332</v>
      </c>
      <c r="J176" s="134">
        <f t="shared" si="9"/>
        <v>4.599999999999998</v>
      </c>
      <c r="K176" s="134">
        <f t="shared" si="9"/>
        <v>5.8666666666666645</v>
      </c>
      <c r="L176" s="134">
        <f t="shared" si="9"/>
        <v>5.133333333333332</v>
      </c>
      <c r="M176" s="134">
        <f t="shared" si="9"/>
        <v>5.166666666666666</v>
      </c>
      <c r="N176" s="134">
        <f t="shared" si="9"/>
        <v>2.933333333333332</v>
      </c>
      <c r="O176" s="134">
        <f t="shared" si="9"/>
        <v>5.466666666666665</v>
      </c>
      <c r="P176" s="134">
        <f t="shared" si="9"/>
        <v>4.466666666666665</v>
      </c>
      <c r="Q176" s="134">
        <f t="shared" si="9"/>
        <v>4.133333333333333</v>
      </c>
      <c r="R176" s="134">
        <f t="shared" si="9"/>
        <v>4.933333333333332</v>
      </c>
      <c r="S176" s="165">
        <f t="shared" si="9"/>
        <v>4.266666666666666</v>
      </c>
      <c r="T176" s="363"/>
    </row>
    <row r="177" spans="1:20" ht="11.25">
      <c r="A177" s="243"/>
      <c r="B177" s="133"/>
      <c r="C177" s="138" t="s">
        <v>309</v>
      </c>
      <c r="D177" s="121"/>
      <c r="E177" s="135"/>
      <c r="F177" s="124"/>
      <c r="G177" s="135"/>
      <c r="H177" s="124"/>
      <c r="I177" s="135"/>
      <c r="J177" s="135"/>
      <c r="K177" s="124"/>
      <c r="L177" s="135"/>
      <c r="M177" s="124"/>
      <c r="N177" s="135"/>
      <c r="O177" s="124"/>
      <c r="P177" s="135"/>
      <c r="Q177" s="124"/>
      <c r="R177" s="135"/>
      <c r="S177" s="203"/>
      <c r="T177" s="363"/>
    </row>
    <row r="178" spans="1:20" ht="12" thickBot="1">
      <c r="A178" s="355"/>
      <c r="B178" s="253"/>
      <c r="C178" s="180" t="s">
        <v>310</v>
      </c>
      <c r="D178" s="192"/>
      <c r="E178" s="358"/>
      <c r="F178" s="357"/>
      <c r="G178" s="358"/>
      <c r="H178" s="357"/>
      <c r="I178" s="358"/>
      <c r="J178" s="358"/>
      <c r="K178" s="357"/>
      <c r="L178" s="358"/>
      <c r="M178" s="357"/>
      <c r="N178" s="358"/>
      <c r="O178" s="357"/>
      <c r="P178" s="358"/>
      <c r="Q178" s="357"/>
      <c r="R178" s="358"/>
      <c r="S178" s="369"/>
      <c r="T178" s="363"/>
    </row>
    <row r="179" spans="1:20" ht="11.25">
      <c r="A179" s="360"/>
      <c r="B179" s="362"/>
      <c r="C179" s="362"/>
      <c r="D179" s="362"/>
      <c r="E179" s="362"/>
      <c r="F179" s="362"/>
      <c r="G179" s="362"/>
      <c r="H179" s="362"/>
      <c r="I179" s="362"/>
      <c r="J179" s="362"/>
      <c r="K179" s="362"/>
      <c r="L179" s="362"/>
      <c r="M179" s="362"/>
      <c r="N179" s="362"/>
      <c r="O179" s="362"/>
      <c r="P179" s="362"/>
      <c r="Q179" s="362"/>
      <c r="R179" s="362"/>
      <c r="S179" s="362"/>
      <c r="T179" s="363"/>
    </row>
    <row r="180" spans="1:20" ht="11.25">
      <c r="A180" s="360"/>
      <c r="B180" s="362"/>
      <c r="C180" s="362"/>
      <c r="D180" s="362"/>
      <c r="E180" s="362"/>
      <c r="F180" s="362"/>
      <c r="G180" s="362"/>
      <c r="H180" s="362"/>
      <c r="I180" s="362"/>
      <c r="J180" s="362"/>
      <c r="K180" s="362"/>
      <c r="L180" s="362"/>
      <c r="M180" s="362"/>
      <c r="N180" s="362"/>
      <c r="O180" s="362"/>
      <c r="P180" s="362"/>
      <c r="Q180" s="362"/>
      <c r="R180" s="362"/>
      <c r="S180" s="362"/>
      <c r="T180" s="363"/>
    </row>
    <row r="181" spans="1:20" ht="11.25">
      <c r="A181" s="360"/>
      <c r="B181" s="362"/>
      <c r="C181" s="362"/>
      <c r="D181" s="362"/>
      <c r="E181" s="362"/>
      <c r="F181" s="362"/>
      <c r="G181" s="362"/>
      <c r="H181" s="362"/>
      <c r="I181" s="362"/>
      <c r="J181" s="362"/>
      <c r="K181" s="362"/>
      <c r="L181" s="362"/>
      <c r="M181" s="362"/>
      <c r="N181" s="362"/>
      <c r="O181" s="362"/>
      <c r="P181" s="362"/>
      <c r="Q181" s="362"/>
      <c r="R181" s="362"/>
      <c r="S181" s="362"/>
      <c r="T181" s="363"/>
    </row>
    <row r="182" spans="1:20" ht="11.25">
      <c r="A182" s="360"/>
      <c r="B182" s="362"/>
      <c r="C182" s="362"/>
      <c r="D182" s="362"/>
      <c r="E182" s="362"/>
      <c r="F182" s="362"/>
      <c r="G182" s="362"/>
      <c r="H182" s="362"/>
      <c r="I182" s="362"/>
      <c r="J182" s="362"/>
      <c r="K182" s="362"/>
      <c r="L182" s="362"/>
      <c r="M182" s="362"/>
      <c r="N182" s="362"/>
      <c r="O182" s="362"/>
      <c r="P182" s="362"/>
      <c r="Q182" s="362"/>
      <c r="R182" s="362"/>
      <c r="S182" s="362"/>
      <c r="T182" s="363"/>
    </row>
    <row r="183" spans="1:20" ht="12" thickBot="1">
      <c r="A183" s="360"/>
      <c r="B183" s="362"/>
      <c r="C183" s="362"/>
      <c r="D183" s="362"/>
      <c r="E183" s="362"/>
      <c r="F183" s="362"/>
      <c r="G183" s="362"/>
      <c r="H183" s="362"/>
      <c r="I183" s="362"/>
      <c r="J183" s="362"/>
      <c r="K183" s="362"/>
      <c r="L183" s="362"/>
      <c r="M183" s="362"/>
      <c r="N183" s="362"/>
      <c r="O183" s="362"/>
      <c r="P183" s="362"/>
      <c r="Q183" s="362"/>
      <c r="R183" s="362"/>
      <c r="S183" s="362"/>
      <c r="T183" s="363"/>
    </row>
    <row r="184" spans="1:20" ht="11.25">
      <c r="A184" s="229" t="s">
        <v>112</v>
      </c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1"/>
      <c r="T184" s="363"/>
    </row>
    <row r="185" spans="1:20" ht="11.25">
      <c r="A185" s="184" t="s">
        <v>156</v>
      </c>
      <c r="B185" s="214"/>
      <c r="C185" s="214"/>
      <c r="D185" s="232"/>
      <c r="E185" s="217" t="s">
        <v>155</v>
      </c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4"/>
      <c r="T185" s="363"/>
    </row>
    <row r="186" spans="1:20" ht="11.25">
      <c r="A186" s="258"/>
      <c r="B186" s="236"/>
      <c r="C186" s="236"/>
      <c r="D186" s="236"/>
      <c r="E186" s="223" t="s">
        <v>140</v>
      </c>
      <c r="F186" s="223" t="s">
        <v>141</v>
      </c>
      <c r="G186" s="223" t="s">
        <v>142</v>
      </c>
      <c r="H186" s="223" t="s">
        <v>143</v>
      </c>
      <c r="I186" s="223" t="s">
        <v>144</v>
      </c>
      <c r="J186" s="223" t="s">
        <v>145</v>
      </c>
      <c r="K186" s="223" t="s">
        <v>146</v>
      </c>
      <c r="L186" s="223" t="s">
        <v>147</v>
      </c>
      <c r="M186" s="223" t="s">
        <v>148</v>
      </c>
      <c r="N186" s="223" t="s">
        <v>149</v>
      </c>
      <c r="O186" s="223" t="s">
        <v>150</v>
      </c>
      <c r="P186" s="223" t="s">
        <v>151</v>
      </c>
      <c r="Q186" s="223" t="s">
        <v>152</v>
      </c>
      <c r="R186" s="223" t="s">
        <v>153</v>
      </c>
      <c r="S186" s="224" t="s">
        <v>154</v>
      </c>
      <c r="T186" s="363"/>
    </row>
    <row r="187" spans="1:20" ht="11.25">
      <c r="A187" s="237"/>
      <c r="B187" s="238" t="s">
        <v>115</v>
      </c>
      <c r="C187" s="239" t="s">
        <v>116</v>
      </c>
      <c r="D187" s="240" t="s">
        <v>117</v>
      </c>
      <c r="E187" s="239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2"/>
      <c r="T187" s="363"/>
    </row>
    <row r="188" spans="1:20" ht="11.25">
      <c r="A188" s="170"/>
      <c r="B188" s="128"/>
      <c r="C188" s="138"/>
      <c r="D188" s="122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71"/>
      <c r="T188" s="363"/>
    </row>
    <row r="189" spans="1:20" ht="11.25">
      <c r="A189" s="184" t="s">
        <v>73</v>
      </c>
      <c r="B189" s="131" t="s">
        <v>157</v>
      </c>
      <c r="C189" s="148" t="s">
        <v>311</v>
      </c>
      <c r="D189" s="151" t="s">
        <v>100</v>
      </c>
      <c r="E189" s="153">
        <f>SUM(E46*0.38+E54*0.23+E58*0+E61*0.19+E66*0.19)</f>
        <v>3.1600000000000006</v>
      </c>
      <c r="F189" s="153">
        <f aca="true" t="shared" si="10" ref="F189:S189">SUM(F46*0.38+F54*0.23+F58*0+F61*0.19+F66*0.19)</f>
        <v>4.395</v>
      </c>
      <c r="G189" s="153">
        <f t="shared" si="10"/>
        <v>5.370000000000001</v>
      </c>
      <c r="H189" s="153">
        <f t="shared" si="10"/>
        <v>4.99</v>
      </c>
      <c r="I189" s="153">
        <f t="shared" si="10"/>
        <v>4.015000000000001</v>
      </c>
      <c r="J189" s="153">
        <f t="shared" si="10"/>
        <v>5.370000000000001</v>
      </c>
      <c r="K189" s="153">
        <f t="shared" si="10"/>
        <v>5.940000000000001</v>
      </c>
      <c r="L189" s="153">
        <f t="shared" si="10"/>
        <v>4.300000000000001</v>
      </c>
      <c r="M189" s="153" t="e">
        <f t="shared" si="10"/>
        <v>#VALUE!</v>
      </c>
      <c r="N189" s="153">
        <f t="shared" si="10"/>
        <v>0.855</v>
      </c>
      <c r="O189" s="153">
        <f t="shared" si="10"/>
        <v>4.610000000000001</v>
      </c>
      <c r="P189" s="153">
        <f t="shared" si="10"/>
        <v>5.940000000000001</v>
      </c>
      <c r="Q189" s="153">
        <f t="shared" si="10"/>
        <v>4.5600000000000005</v>
      </c>
      <c r="R189" s="153">
        <f t="shared" si="10"/>
        <v>4.68</v>
      </c>
      <c r="S189" s="185">
        <f t="shared" si="10"/>
        <v>4.99</v>
      </c>
      <c r="T189" s="363"/>
    </row>
    <row r="190" spans="1:20" ht="11.25">
      <c r="A190" s="163"/>
      <c r="B190" s="127"/>
      <c r="C190" s="138" t="s">
        <v>312</v>
      </c>
      <c r="D190" s="121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67"/>
      <c r="T190" s="363"/>
    </row>
    <row r="191" spans="1:20" ht="11.25">
      <c r="A191" s="170"/>
      <c r="B191" s="128"/>
      <c r="C191" s="138" t="s">
        <v>221</v>
      </c>
      <c r="D191" s="121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71"/>
      <c r="T191" s="363"/>
    </row>
    <row r="192" spans="1:20" ht="11.25">
      <c r="A192" s="163"/>
      <c r="B192" s="127"/>
      <c r="C192" s="138" t="s">
        <v>313</v>
      </c>
      <c r="D192" s="121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86"/>
      <c r="T192" s="363"/>
    </row>
    <row r="193" spans="1:20" ht="12" thickBot="1">
      <c r="A193" s="179"/>
      <c r="B193" s="191"/>
      <c r="C193" s="180" t="s">
        <v>314</v>
      </c>
      <c r="D193" s="192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1"/>
      <c r="T193" s="363"/>
    </row>
    <row r="194" spans="1:20" ht="11.25">
      <c r="A194" s="360"/>
      <c r="B194" s="362"/>
      <c r="C194" s="362"/>
      <c r="D194" s="362"/>
      <c r="E194" s="362"/>
      <c r="F194" s="362"/>
      <c r="G194" s="362"/>
      <c r="H194" s="362"/>
      <c r="I194" s="362"/>
      <c r="J194" s="362"/>
      <c r="K194" s="362"/>
      <c r="L194" s="362"/>
      <c r="M194" s="362"/>
      <c r="N194" s="362"/>
      <c r="O194" s="362"/>
      <c r="P194" s="362"/>
      <c r="Q194" s="362"/>
      <c r="R194" s="362"/>
      <c r="S194" s="362"/>
      <c r="T194" s="363"/>
    </row>
    <row r="195" spans="1:20" ht="11.25">
      <c r="A195" s="360"/>
      <c r="B195" s="362"/>
      <c r="C195" s="362"/>
      <c r="D195" s="362"/>
      <c r="E195" s="362"/>
      <c r="F195" s="362"/>
      <c r="G195" s="362"/>
      <c r="H195" s="362"/>
      <c r="I195" s="362"/>
      <c r="J195" s="362"/>
      <c r="K195" s="362"/>
      <c r="L195" s="362"/>
      <c r="M195" s="362"/>
      <c r="N195" s="362"/>
      <c r="O195" s="362"/>
      <c r="P195" s="362"/>
      <c r="Q195" s="362"/>
      <c r="R195" s="362"/>
      <c r="S195" s="362"/>
      <c r="T195" s="363"/>
    </row>
    <row r="196" spans="1:20" ht="12" thickBot="1">
      <c r="A196" s="367"/>
      <c r="B196" s="368"/>
      <c r="C196" s="368"/>
      <c r="D196" s="368"/>
      <c r="E196" s="368"/>
      <c r="F196" s="368"/>
      <c r="G196" s="368"/>
      <c r="H196" s="368"/>
      <c r="I196" s="368"/>
      <c r="J196" s="368"/>
      <c r="K196" s="368"/>
      <c r="L196" s="368"/>
      <c r="M196" s="368"/>
      <c r="N196" s="368"/>
      <c r="O196" s="368"/>
      <c r="P196" s="368"/>
      <c r="Q196" s="368"/>
      <c r="R196" s="368"/>
      <c r="S196" s="368"/>
      <c r="T196" s="366"/>
    </row>
    <row r="200" ht="12" thickBot="1"/>
    <row r="201" spans="1:20" ht="11.25">
      <c r="A201" s="351" t="s">
        <v>207</v>
      </c>
      <c r="B201" s="352"/>
      <c r="C201" s="364"/>
      <c r="D201" s="364"/>
      <c r="E201" s="364"/>
      <c r="F201" s="364"/>
      <c r="G201" s="364"/>
      <c r="H201" s="364"/>
      <c r="I201" s="364"/>
      <c r="J201" s="364"/>
      <c r="K201" s="364"/>
      <c r="L201" s="364"/>
      <c r="M201" s="364"/>
      <c r="N201" s="364"/>
      <c r="O201" s="364"/>
      <c r="P201" s="364"/>
      <c r="Q201" s="364"/>
      <c r="R201" s="364"/>
      <c r="S201" s="364"/>
      <c r="T201" s="365"/>
    </row>
    <row r="202" spans="1:20" ht="11.25">
      <c r="A202" s="360"/>
      <c r="B202" s="362"/>
      <c r="C202" s="362"/>
      <c r="D202" s="362"/>
      <c r="E202" s="362"/>
      <c r="F202" s="362"/>
      <c r="G202" s="362"/>
      <c r="H202" s="362"/>
      <c r="I202" s="362"/>
      <c r="J202" s="362"/>
      <c r="K202" s="362"/>
      <c r="L202" s="362"/>
      <c r="M202" s="362"/>
      <c r="N202" s="362"/>
      <c r="O202" s="362"/>
      <c r="P202" s="362"/>
      <c r="Q202" s="362"/>
      <c r="R202" s="362"/>
      <c r="S202" s="362"/>
      <c r="T202" s="363"/>
    </row>
    <row r="203" spans="1:20" ht="11.25">
      <c r="A203" s="277" t="s">
        <v>225</v>
      </c>
      <c r="B203" s="353"/>
      <c r="C203" s="362"/>
      <c r="D203" s="362"/>
      <c r="E203" s="362"/>
      <c r="F203" s="362"/>
      <c r="G203" s="362"/>
      <c r="H203" s="362"/>
      <c r="I203" s="362"/>
      <c r="J203" s="362"/>
      <c r="K203" s="362"/>
      <c r="L203" s="362"/>
      <c r="M203" s="362"/>
      <c r="N203" s="362"/>
      <c r="O203" s="362"/>
      <c r="P203" s="362"/>
      <c r="Q203" s="362"/>
      <c r="R203" s="362"/>
      <c r="S203" s="362"/>
      <c r="T203" s="363"/>
    </row>
    <row r="204" spans="1:20" ht="11.25">
      <c r="A204" s="360"/>
      <c r="B204" s="362"/>
      <c r="C204" s="362"/>
      <c r="D204" s="362"/>
      <c r="E204" s="362"/>
      <c r="F204" s="362"/>
      <c r="G204" s="362"/>
      <c r="H204" s="362"/>
      <c r="I204" s="362"/>
      <c r="J204" s="362"/>
      <c r="K204" s="362"/>
      <c r="L204" s="362"/>
      <c r="M204" s="362"/>
      <c r="N204" s="362"/>
      <c r="O204" s="362"/>
      <c r="P204" s="362"/>
      <c r="Q204" s="362"/>
      <c r="R204" s="362"/>
      <c r="S204" s="362"/>
      <c r="T204" s="363"/>
    </row>
    <row r="205" spans="1:20" ht="12" thickBot="1">
      <c r="A205" s="360"/>
      <c r="B205" s="362"/>
      <c r="C205" s="362"/>
      <c r="D205" s="362"/>
      <c r="E205" s="362"/>
      <c r="F205" s="362"/>
      <c r="G205" s="362"/>
      <c r="H205" s="362"/>
      <c r="I205" s="362"/>
      <c r="J205" s="362"/>
      <c r="K205" s="362"/>
      <c r="L205" s="362"/>
      <c r="M205" s="362"/>
      <c r="N205" s="362"/>
      <c r="O205" s="362"/>
      <c r="P205" s="362"/>
      <c r="Q205" s="362"/>
      <c r="R205" s="362"/>
      <c r="S205" s="362"/>
      <c r="T205" s="363"/>
    </row>
    <row r="206" spans="1:20" ht="11.25">
      <c r="A206" s="229" t="s">
        <v>112</v>
      </c>
      <c r="B206" s="254"/>
      <c r="C206" s="255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0"/>
      <c r="R206" s="230"/>
      <c r="S206" s="231"/>
      <c r="T206" s="363"/>
    </row>
    <row r="207" spans="1:20" ht="11.25">
      <c r="A207" s="259" t="s">
        <v>189</v>
      </c>
      <c r="B207" s="260"/>
      <c r="C207" s="226"/>
      <c r="D207" s="232"/>
      <c r="E207" s="217" t="s">
        <v>155</v>
      </c>
      <c r="F207" s="233"/>
      <c r="G207" s="233"/>
      <c r="H207" s="233"/>
      <c r="I207" s="232"/>
      <c r="J207" s="233"/>
      <c r="K207" s="232"/>
      <c r="L207" s="233"/>
      <c r="M207" s="232"/>
      <c r="N207" s="233"/>
      <c r="O207" s="232"/>
      <c r="P207" s="233"/>
      <c r="Q207" s="232"/>
      <c r="R207" s="233"/>
      <c r="S207" s="234"/>
      <c r="T207" s="363"/>
    </row>
    <row r="208" spans="1:20" ht="11.25">
      <c r="A208" s="261"/>
      <c r="B208" s="262"/>
      <c r="C208" s="236"/>
      <c r="D208" s="236"/>
      <c r="E208" s="227" t="s">
        <v>140</v>
      </c>
      <c r="F208" s="227" t="s">
        <v>141</v>
      </c>
      <c r="G208" s="227" t="s">
        <v>142</v>
      </c>
      <c r="H208" s="227" t="s">
        <v>143</v>
      </c>
      <c r="I208" s="226" t="s">
        <v>144</v>
      </c>
      <c r="J208" s="227" t="s">
        <v>145</v>
      </c>
      <c r="K208" s="226" t="s">
        <v>146</v>
      </c>
      <c r="L208" s="227" t="s">
        <v>147</v>
      </c>
      <c r="M208" s="226" t="s">
        <v>148</v>
      </c>
      <c r="N208" s="227" t="s">
        <v>149</v>
      </c>
      <c r="O208" s="226" t="s">
        <v>150</v>
      </c>
      <c r="P208" s="227" t="s">
        <v>151</v>
      </c>
      <c r="Q208" s="226" t="s">
        <v>152</v>
      </c>
      <c r="R208" s="227" t="s">
        <v>153</v>
      </c>
      <c r="S208" s="228" t="s">
        <v>154</v>
      </c>
      <c r="T208" s="363"/>
    </row>
    <row r="209" spans="1:20" ht="11.25">
      <c r="A209" s="219"/>
      <c r="B209" s="223" t="s">
        <v>115</v>
      </c>
      <c r="C209" s="238" t="s">
        <v>116</v>
      </c>
      <c r="D209" s="240" t="s">
        <v>117</v>
      </c>
      <c r="E209" s="239"/>
      <c r="F209" s="239"/>
      <c r="G209" s="241"/>
      <c r="H209" s="241"/>
      <c r="I209" s="247"/>
      <c r="J209" s="241"/>
      <c r="K209" s="247"/>
      <c r="L209" s="241"/>
      <c r="M209" s="247"/>
      <c r="N209" s="241"/>
      <c r="O209" s="247"/>
      <c r="P209" s="241"/>
      <c r="Q209" s="247"/>
      <c r="R209" s="241"/>
      <c r="S209" s="242"/>
      <c r="T209" s="363"/>
    </row>
    <row r="210" spans="1:20" ht="11.25">
      <c r="A210" s="170"/>
      <c r="B210" s="138"/>
      <c r="C210" s="128"/>
      <c r="D210" s="121"/>
      <c r="E210" s="138"/>
      <c r="F210" s="138"/>
      <c r="G210" s="138"/>
      <c r="H210" s="138"/>
      <c r="I210" s="118"/>
      <c r="J210" s="138"/>
      <c r="K210" s="118"/>
      <c r="L210" s="138"/>
      <c r="M210" s="118"/>
      <c r="N210" s="138"/>
      <c r="O210" s="118"/>
      <c r="P210" s="138"/>
      <c r="Q210" s="118"/>
      <c r="R210" s="138"/>
      <c r="S210" s="171"/>
      <c r="T210" s="363"/>
    </row>
    <row r="211" spans="1:20" ht="11.25">
      <c r="A211" s="184" t="s">
        <v>111</v>
      </c>
      <c r="B211" s="142" t="s">
        <v>190</v>
      </c>
      <c r="C211" s="130" t="s">
        <v>315</v>
      </c>
      <c r="D211" s="151" t="s">
        <v>100</v>
      </c>
      <c r="E211" s="153">
        <f>SUM(E87*0.25+E91*0.25+E94*0.25+E97*0.25+E101*0)</f>
        <v>5.85</v>
      </c>
      <c r="F211" s="153">
        <f aca="true" t="shared" si="11" ref="F211:S211">SUM(F87*0.25+F91*0.25+F94*0.25+F97*0.25+F101*0)</f>
        <v>4.2</v>
      </c>
      <c r="G211" s="153">
        <f t="shared" si="11"/>
        <v>4.125</v>
      </c>
      <c r="H211" s="153">
        <f t="shared" si="11"/>
        <v>4.85</v>
      </c>
      <c r="I211" s="153">
        <f t="shared" si="11"/>
        <v>4.9625</v>
      </c>
      <c r="J211" s="153">
        <f t="shared" si="11"/>
        <v>2.6</v>
      </c>
      <c r="K211" s="153">
        <f t="shared" si="11"/>
        <v>4.925</v>
      </c>
      <c r="L211" s="153">
        <f t="shared" si="11"/>
        <v>5.4</v>
      </c>
      <c r="M211" s="153">
        <f t="shared" si="11"/>
        <v>2.40625</v>
      </c>
      <c r="N211" s="153">
        <f t="shared" si="11"/>
        <v>5.4</v>
      </c>
      <c r="O211" s="153">
        <f t="shared" si="11"/>
        <v>3.125</v>
      </c>
      <c r="P211" s="153">
        <f t="shared" si="11"/>
        <v>3.975</v>
      </c>
      <c r="Q211" s="153">
        <f t="shared" si="11"/>
        <v>4.625</v>
      </c>
      <c r="R211" s="153">
        <f t="shared" si="11"/>
        <v>3.325</v>
      </c>
      <c r="S211" s="185">
        <f t="shared" si="11"/>
        <v>3.825</v>
      </c>
      <c r="T211" s="363"/>
    </row>
    <row r="212" spans="1:20" ht="11.25">
      <c r="A212" s="163"/>
      <c r="B212" s="133"/>
      <c r="C212" s="128" t="s">
        <v>316</v>
      </c>
      <c r="D212" s="121"/>
      <c r="E212" s="135"/>
      <c r="F212" s="135"/>
      <c r="G212" s="135"/>
      <c r="H212" s="135"/>
      <c r="I212" s="124"/>
      <c r="J212" s="135"/>
      <c r="K212" s="124"/>
      <c r="L212" s="135"/>
      <c r="M212" s="124"/>
      <c r="N212" s="135"/>
      <c r="O212" s="124"/>
      <c r="P212" s="135"/>
      <c r="Q212" s="124"/>
      <c r="R212" s="135"/>
      <c r="S212" s="167"/>
      <c r="T212" s="363"/>
    </row>
    <row r="213" spans="1:20" ht="12.75">
      <c r="A213" s="10"/>
      <c r="B213" s="138"/>
      <c r="C213" s="128" t="s">
        <v>317</v>
      </c>
      <c r="D213" s="121"/>
      <c r="E213" s="138"/>
      <c r="F213" s="138"/>
      <c r="G213" s="138"/>
      <c r="H213" s="138"/>
      <c r="I213" s="118"/>
      <c r="J213" s="138"/>
      <c r="K213" s="118"/>
      <c r="L213" s="138"/>
      <c r="M213" s="118"/>
      <c r="N213" s="138"/>
      <c r="O213" s="118"/>
      <c r="P213" s="138"/>
      <c r="Q213" s="118"/>
      <c r="R213" s="138"/>
      <c r="S213" s="171"/>
      <c r="T213" s="363"/>
    </row>
    <row r="214" spans="1:20" ht="12" thickBot="1">
      <c r="A214" s="252"/>
      <c r="B214" s="253"/>
      <c r="C214" s="350" t="s">
        <v>222</v>
      </c>
      <c r="D214" s="192"/>
      <c r="E214" s="244"/>
      <c r="F214" s="244"/>
      <c r="G214" s="244"/>
      <c r="H214" s="244"/>
      <c r="I214" s="245"/>
      <c r="J214" s="244"/>
      <c r="K214" s="245"/>
      <c r="L214" s="244"/>
      <c r="M214" s="245"/>
      <c r="N214" s="244"/>
      <c r="O214" s="245"/>
      <c r="P214" s="244"/>
      <c r="Q214" s="245"/>
      <c r="R214" s="244"/>
      <c r="S214" s="246"/>
      <c r="T214" s="363"/>
    </row>
    <row r="215" spans="1:20" ht="11.25">
      <c r="A215" s="360"/>
      <c r="B215" s="362"/>
      <c r="C215" s="362"/>
      <c r="D215" s="362"/>
      <c r="E215" s="362"/>
      <c r="F215" s="362"/>
      <c r="G215" s="362"/>
      <c r="H215" s="362"/>
      <c r="I215" s="362"/>
      <c r="J215" s="362"/>
      <c r="K215" s="362"/>
      <c r="L215" s="362"/>
      <c r="M215" s="362"/>
      <c r="N215" s="362"/>
      <c r="O215" s="362"/>
      <c r="P215" s="362"/>
      <c r="Q215" s="362"/>
      <c r="R215" s="362"/>
      <c r="S215" s="362"/>
      <c r="T215" s="363"/>
    </row>
    <row r="216" spans="1:20" ht="11.25">
      <c r="A216" s="360"/>
      <c r="B216" s="362"/>
      <c r="C216" s="362"/>
      <c r="D216" s="362"/>
      <c r="E216" s="362"/>
      <c r="F216" s="362"/>
      <c r="G216" s="362"/>
      <c r="H216" s="362"/>
      <c r="I216" s="362"/>
      <c r="J216" s="362"/>
      <c r="K216" s="362"/>
      <c r="L216" s="362"/>
      <c r="M216" s="362"/>
      <c r="N216" s="362"/>
      <c r="O216" s="362"/>
      <c r="P216" s="362"/>
      <c r="Q216" s="362"/>
      <c r="R216" s="362"/>
      <c r="S216" s="362"/>
      <c r="T216" s="363"/>
    </row>
    <row r="217" spans="1:20" ht="12" thickBot="1">
      <c r="A217" s="367"/>
      <c r="B217" s="368"/>
      <c r="C217" s="368"/>
      <c r="D217" s="368"/>
      <c r="E217" s="368"/>
      <c r="F217" s="368"/>
      <c r="G217" s="368"/>
      <c r="H217" s="368"/>
      <c r="I217" s="368"/>
      <c r="J217" s="368"/>
      <c r="K217" s="368"/>
      <c r="L217" s="368"/>
      <c r="M217" s="368"/>
      <c r="N217" s="368"/>
      <c r="O217" s="368"/>
      <c r="P217" s="368"/>
      <c r="Q217" s="368"/>
      <c r="R217" s="368"/>
      <c r="S217" s="368"/>
      <c r="T217" s="366"/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7"/>
  <sheetViews>
    <sheetView workbookViewId="0" topLeftCell="A187">
      <selection activeCell="C211" sqref="C211:C214"/>
    </sheetView>
  </sheetViews>
  <sheetFormatPr defaultColWidth="9.140625" defaultRowHeight="12.75"/>
  <cols>
    <col min="1" max="1" width="11.421875" style="114" customWidth="1"/>
    <col min="2" max="2" width="31.421875" style="114" customWidth="1"/>
    <col min="3" max="3" width="35.7109375" style="114" customWidth="1"/>
    <col min="4" max="4" width="13.00390625" style="114" customWidth="1"/>
    <col min="5" max="6" width="12.8515625" style="114" customWidth="1"/>
    <col min="7" max="7" width="15.421875" style="114" customWidth="1"/>
    <col min="8" max="8" width="13.28125" style="114" customWidth="1"/>
    <col min="9" max="9" width="12.140625" style="114" customWidth="1"/>
    <col min="10" max="12" width="11.421875" style="114" customWidth="1"/>
    <col min="13" max="13" width="12.421875" style="114" customWidth="1"/>
    <col min="14" max="14" width="12.00390625" style="114" customWidth="1"/>
    <col min="15" max="16384" width="11.421875" style="114" customWidth="1"/>
  </cols>
  <sheetData>
    <row r="1" spans="1:18" ht="11.25">
      <c r="A1" s="386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8"/>
    </row>
    <row r="2" spans="1:18" ht="11.25">
      <c r="A2" s="277" t="s">
        <v>263</v>
      </c>
      <c r="B2" s="385"/>
      <c r="C2" s="353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1"/>
    </row>
    <row r="3" spans="1:18" ht="11.25">
      <c r="A3" s="389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1"/>
    </row>
    <row r="4" spans="1:18" ht="12" thickBot="1">
      <c r="A4" s="389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1"/>
    </row>
    <row r="5" spans="1:18" ht="11.25">
      <c r="A5" s="211" t="s">
        <v>113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3"/>
      <c r="R5" s="391"/>
    </row>
    <row r="6" spans="1:18" ht="11.25">
      <c r="A6" s="184" t="s">
        <v>114</v>
      </c>
      <c r="B6" s="214"/>
      <c r="C6" s="214"/>
      <c r="D6" s="215"/>
      <c r="E6" s="216" t="s">
        <v>155</v>
      </c>
      <c r="F6" s="217"/>
      <c r="G6" s="214"/>
      <c r="H6" s="217"/>
      <c r="I6" s="214"/>
      <c r="J6" s="217"/>
      <c r="K6" s="214"/>
      <c r="L6" s="217"/>
      <c r="M6" s="214"/>
      <c r="N6" s="217"/>
      <c r="O6" s="214"/>
      <c r="P6" s="217"/>
      <c r="Q6" s="218"/>
      <c r="R6" s="391"/>
    </row>
    <row r="7" spans="1:18" ht="11.25">
      <c r="A7" s="257"/>
      <c r="B7" s="220"/>
      <c r="C7" s="220"/>
      <c r="D7" s="221"/>
      <c r="E7" s="222" t="s">
        <v>140</v>
      </c>
      <c r="F7" s="223" t="s">
        <v>142</v>
      </c>
      <c r="G7" s="220" t="s">
        <v>202</v>
      </c>
      <c r="H7" s="223" t="s">
        <v>203</v>
      </c>
      <c r="I7" s="220" t="s">
        <v>204</v>
      </c>
      <c r="J7" s="223" t="s">
        <v>145</v>
      </c>
      <c r="K7" s="220" t="s">
        <v>146</v>
      </c>
      <c r="L7" s="223" t="s">
        <v>205</v>
      </c>
      <c r="M7" s="220" t="s">
        <v>151</v>
      </c>
      <c r="N7" s="223" t="s">
        <v>206</v>
      </c>
      <c r="O7" s="220" t="s">
        <v>153</v>
      </c>
      <c r="P7" s="223" t="s">
        <v>152</v>
      </c>
      <c r="Q7" s="224" t="s">
        <v>154</v>
      </c>
      <c r="R7" s="391"/>
    </row>
    <row r="8" spans="1:18" ht="11.25">
      <c r="A8" s="225"/>
      <c r="B8" s="216" t="s">
        <v>115</v>
      </c>
      <c r="C8" s="217" t="s">
        <v>116</v>
      </c>
      <c r="D8" s="217" t="s">
        <v>117</v>
      </c>
      <c r="E8" s="240"/>
      <c r="F8" s="239"/>
      <c r="G8" s="264"/>
      <c r="H8" s="239"/>
      <c r="I8" s="264"/>
      <c r="J8" s="239"/>
      <c r="K8" s="264"/>
      <c r="L8" s="239"/>
      <c r="M8" s="264"/>
      <c r="N8" s="239"/>
      <c r="O8" s="264"/>
      <c r="P8" s="239"/>
      <c r="Q8" s="266"/>
      <c r="R8" s="391"/>
    </row>
    <row r="9" spans="1:18" ht="11.25">
      <c r="A9" s="160"/>
      <c r="B9" s="115"/>
      <c r="C9" s="142"/>
      <c r="D9" s="142"/>
      <c r="E9" s="111"/>
      <c r="F9" s="147"/>
      <c r="G9" s="112"/>
      <c r="H9" s="147"/>
      <c r="I9" s="112"/>
      <c r="J9" s="147"/>
      <c r="K9" s="112"/>
      <c r="L9" s="147"/>
      <c r="M9" s="112"/>
      <c r="N9" s="147"/>
      <c r="O9" s="112"/>
      <c r="P9" s="147"/>
      <c r="Q9" s="267"/>
      <c r="R9" s="391"/>
    </row>
    <row r="10" spans="1:18" ht="11.25">
      <c r="A10" s="164" t="s">
        <v>30</v>
      </c>
      <c r="B10" s="196" t="s">
        <v>118</v>
      </c>
      <c r="C10" s="138" t="s">
        <v>279</v>
      </c>
      <c r="D10" s="138" t="s">
        <v>100</v>
      </c>
      <c r="E10" s="123">
        <f aca="true" t="shared" si="0" ref="E10:Q10">SUM(E14*0.25+E20*0.25+E28*0.5)</f>
        <v>2.05</v>
      </c>
      <c r="F10" s="153">
        <f t="shared" si="0"/>
        <v>2.625</v>
      </c>
      <c r="G10" s="123">
        <f t="shared" si="0"/>
        <v>2.125</v>
      </c>
      <c r="H10" s="153">
        <f t="shared" si="0"/>
        <v>1.9874999999999998</v>
      </c>
      <c r="I10" s="123">
        <f t="shared" si="0"/>
        <v>0</v>
      </c>
      <c r="J10" s="153">
        <f t="shared" si="0"/>
        <v>2.4</v>
      </c>
      <c r="K10" s="123">
        <f t="shared" si="0"/>
        <v>2.625</v>
      </c>
      <c r="L10" s="153">
        <f t="shared" si="0"/>
        <v>1.95</v>
      </c>
      <c r="M10" s="123">
        <f t="shared" si="0"/>
        <v>1.975</v>
      </c>
      <c r="N10" s="153">
        <f t="shared" si="0"/>
        <v>1.9125</v>
      </c>
      <c r="O10" s="123">
        <f t="shared" si="0"/>
        <v>2.125</v>
      </c>
      <c r="P10" s="153">
        <f t="shared" si="0"/>
        <v>2.225</v>
      </c>
      <c r="Q10" s="185">
        <f t="shared" si="0"/>
        <v>1.825</v>
      </c>
      <c r="R10" s="391"/>
    </row>
    <row r="11" spans="1:18" ht="11.25">
      <c r="A11" s="163"/>
      <c r="B11" s="196"/>
      <c r="C11" s="138" t="s">
        <v>280</v>
      </c>
      <c r="D11" s="138"/>
      <c r="E11" s="124"/>
      <c r="F11" s="135"/>
      <c r="G11" s="124"/>
      <c r="H11" s="135"/>
      <c r="I11" s="124"/>
      <c r="J11" s="135"/>
      <c r="K11" s="124"/>
      <c r="L11" s="135"/>
      <c r="M11" s="124"/>
      <c r="N11" s="135"/>
      <c r="O11" s="124"/>
      <c r="P11" s="135"/>
      <c r="Q11" s="167"/>
      <c r="R11" s="391"/>
    </row>
    <row r="12" spans="1:18" ht="11.25">
      <c r="A12" s="210"/>
      <c r="B12" s="119"/>
      <c r="C12" s="139" t="s">
        <v>281</v>
      </c>
      <c r="D12" s="139"/>
      <c r="E12" s="195"/>
      <c r="F12" s="136"/>
      <c r="G12" s="195"/>
      <c r="H12" s="136"/>
      <c r="I12" s="195"/>
      <c r="J12" s="136"/>
      <c r="K12" s="195"/>
      <c r="L12" s="136"/>
      <c r="M12" s="195"/>
      <c r="N12" s="136"/>
      <c r="O12" s="195"/>
      <c r="P12" s="136"/>
      <c r="Q12" s="166"/>
      <c r="R12" s="391"/>
    </row>
    <row r="13" spans="1:18" ht="11.25">
      <c r="A13" s="163"/>
      <c r="B13" s="196"/>
      <c r="C13" s="138"/>
      <c r="D13" s="138"/>
      <c r="E13" s="124"/>
      <c r="F13" s="135"/>
      <c r="G13" s="124"/>
      <c r="H13" s="135"/>
      <c r="I13" s="124"/>
      <c r="J13" s="135"/>
      <c r="K13" s="124"/>
      <c r="L13" s="135"/>
      <c r="M13" s="124"/>
      <c r="N13" s="135"/>
      <c r="O13" s="124"/>
      <c r="P13" s="135"/>
      <c r="Q13" s="167"/>
      <c r="R13" s="391"/>
    </row>
    <row r="14" spans="1:18" ht="11.25">
      <c r="A14" s="168" t="s">
        <v>6</v>
      </c>
      <c r="B14" s="115" t="s">
        <v>119</v>
      </c>
      <c r="C14" s="148" t="s">
        <v>120</v>
      </c>
      <c r="D14" s="148" t="s">
        <v>100</v>
      </c>
      <c r="E14" s="125">
        <v>4</v>
      </c>
      <c r="F14" s="137">
        <v>6</v>
      </c>
      <c r="G14" s="125">
        <v>4</v>
      </c>
      <c r="H14" s="137">
        <v>4</v>
      </c>
      <c r="I14" s="125">
        <v>0</v>
      </c>
      <c r="J14" s="137">
        <v>6</v>
      </c>
      <c r="K14" s="125">
        <v>6</v>
      </c>
      <c r="L14" s="137">
        <v>4</v>
      </c>
      <c r="M14" s="125">
        <v>4</v>
      </c>
      <c r="N14" s="137">
        <v>4</v>
      </c>
      <c r="O14" s="125">
        <v>4</v>
      </c>
      <c r="P14" s="137">
        <v>4</v>
      </c>
      <c r="Q14" s="169">
        <v>4</v>
      </c>
      <c r="R14" s="391"/>
    </row>
    <row r="15" spans="1:18" ht="11.25">
      <c r="A15" s="170"/>
      <c r="B15" s="121" t="s">
        <v>121</v>
      </c>
      <c r="C15" s="138" t="s">
        <v>122</v>
      </c>
      <c r="D15" s="138"/>
      <c r="E15" s="118"/>
      <c r="F15" s="138"/>
      <c r="G15" s="118"/>
      <c r="H15" s="138"/>
      <c r="I15" s="118"/>
      <c r="J15" s="138"/>
      <c r="K15" s="118"/>
      <c r="L15" s="138"/>
      <c r="M15" s="118"/>
      <c r="N15" s="138"/>
      <c r="O15" s="118"/>
      <c r="P15" s="138"/>
      <c r="Q15" s="171"/>
      <c r="R15" s="391"/>
    </row>
    <row r="16" spans="1:18" ht="11.25">
      <c r="A16" s="170"/>
      <c r="B16" s="121"/>
      <c r="C16" s="138" t="s">
        <v>123</v>
      </c>
      <c r="D16" s="138"/>
      <c r="E16" s="118"/>
      <c r="F16" s="138"/>
      <c r="G16" s="118"/>
      <c r="H16" s="138"/>
      <c r="I16" s="118"/>
      <c r="J16" s="138"/>
      <c r="K16" s="118"/>
      <c r="L16" s="138"/>
      <c r="M16" s="118"/>
      <c r="N16" s="138"/>
      <c r="O16" s="118"/>
      <c r="P16" s="138"/>
      <c r="Q16" s="171"/>
      <c r="R16" s="391"/>
    </row>
    <row r="17" spans="1:18" ht="11.25">
      <c r="A17" s="170"/>
      <c r="B17" s="121"/>
      <c r="C17" s="138" t="s">
        <v>124</v>
      </c>
      <c r="D17" s="138"/>
      <c r="E17" s="118"/>
      <c r="F17" s="138"/>
      <c r="G17" s="118"/>
      <c r="H17" s="138"/>
      <c r="I17" s="118"/>
      <c r="J17" s="138"/>
      <c r="K17" s="118"/>
      <c r="L17" s="138"/>
      <c r="M17" s="118"/>
      <c r="N17" s="138"/>
      <c r="O17" s="118"/>
      <c r="P17" s="138"/>
      <c r="Q17" s="171"/>
      <c r="R17" s="391"/>
    </row>
    <row r="18" spans="1:18" ht="11.25">
      <c r="A18" s="172"/>
      <c r="B18" s="122"/>
      <c r="C18" s="139" t="s">
        <v>125</v>
      </c>
      <c r="D18" s="139"/>
      <c r="E18" s="120"/>
      <c r="F18" s="139"/>
      <c r="G18" s="120"/>
      <c r="H18" s="139"/>
      <c r="I18" s="120"/>
      <c r="J18" s="139"/>
      <c r="K18" s="120"/>
      <c r="L18" s="139"/>
      <c r="M18" s="120"/>
      <c r="N18" s="139"/>
      <c r="O18" s="120"/>
      <c r="P18" s="139"/>
      <c r="Q18" s="173"/>
      <c r="R18" s="391"/>
    </row>
    <row r="19" spans="1:18" ht="11.25">
      <c r="A19" s="170"/>
      <c r="B19" s="121"/>
      <c r="C19" s="138"/>
      <c r="D19" s="138"/>
      <c r="E19" s="118"/>
      <c r="F19" s="138"/>
      <c r="G19" s="118"/>
      <c r="H19" s="138"/>
      <c r="I19" s="118"/>
      <c r="J19" s="138"/>
      <c r="K19" s="118"/>
      <c r="L19" s="138"/>
      <c r="M19" s="118"/>
      <c r="N19" s="138"/>
      <c r="O19" s="118"/>
      <c r="P19" s="138"/>
      <c r="Q19" s="171"/>
      <c r="R19" s="391"/>
    </row>
    <row r="20" spans="1:18" ht="11.25">
      <c r="A20" s="168" t="s">
        <v>12</v>
      </c>
      <c r="B20" s="115" t="s">
        <v>126</v>
      </c>
      <c r="C20" s="148" t="s">
        <v>282</v>
      </c>
      <c r="D20" s="148" t="s">
        <v>100</v>
      </c>
      <c r="E20" s="125">
        <f aca="true" t="shared" si="1" ref="E20:Q20">SUM(E23*0.3+E25*0.4+E26*0.3)</f>
        <v>4.2</v>
      </c>
      <c r="F20" s="137">
        <f t="shared" si="1"/>
        <v>4.5</v>
      </c>
      <c r="G20" s="125">
        <f t="shared" si="1"/>
        <v>4.5</v>
      </c>
      <c r="H20" s="137">
        <f t="shared" si="1"/>
        <v>3.9499999999999997</v>
      </c>
      <c r="I20" s="125">
        <f t="shared" si="1"/>
        <v>0</v>
      </c>
      <c r="J20" s="137">
        <f t="shared" si="1"/>
        <v>3.5999999999999996</v>
      </c>
      <c r="K20" s="125">
        <f t="shared" si="1"/>
        <v>4.5</v>
      </c>
      <c r="L20" s="137">
        <f t="shared" si="1"/>
        <v>3.8</v>
      </c>
      <c r="M20" s="125">
        <f t="shared" si="1"/>
        <v>3.9</v>
      </c>
      <c r="N20" s="137">
        <f t="shared" si="1"/>
        <v>3.65</v>
      </c>
      <c r="O20" s="125">
        <f t="shared" si="1"/>
        <v>4.5</v>
      </c>
      <c r="P20" s="137">
        <f t="shared" si="1"/>
        <v>4.9</v>
      </c>
      <c r="Q20" s="169">
        <f t="shared" si="1"/>
        <v>3.3</v>
      </c>
      <c r="R20" s="391"/>
    </row>
    <row r="21" spans="1:18" ht="11.25">
      <c r="A21" s="170"/>
      <c r="B21" s="121" t="s">
        <v>127</v>
      </c>
      <c r="C21" s="138" t="s">
        <v>283</v>
      </c>
      <c r="D21" s="138"/>
      <c r="E21" s="118"/>
      <c r="F21" s="138"/>
      <c r="G21" s="118"/>
      <c r="H21" s="138"/>
      <c r="I21" s="118"/>
      <c r="J21" s="138"/>
      <c r="K21" s="118"/>
      <c r="L21" s="138"/>
      <c r="M21" s="118"/>
      <c r="N21" s="138"/>
      <c r="O21" s="118"/>
      <c r="P21" s="138"/>
      <c r="Q21" s="171"/>
      <c r="R21" s="391"/>
    </row>
    <row r="22" spans="1:18" ht="11.25">
      <c r="A22" s="170"/>
      <c r="B22" s="121" t="s">
        <v>128</v>
      </c>
      <c r="C22" s="138"/>
      <c r="D22" s="138"/>
      <c r="E22" s="118"/>
      <c r="F22" s="138"/>
      <c r="G22" s="118"/>
      <c r="H22" s="138"/>
      <c r="I22" s="118"/>
      <c r="J22" s="138"/>
      <c r="K22" s="118"/>
      <c r="L22" s="138"/>
      <c r="M22" s="118"/>
      <c r="N22" s="138"/>
      <c r="O22" s="118"/>
      <c r="P22" s="138"/>
      <c r="Q22" s="171"/>
      <c r="R22" s="391"/>
    </row>
    <row r="23" spans="1:18" ht="11.25">
      <c r="A23" s="174" t="s">
        <v>14</v>
      </c>
      <c r="B23" s="121" t="s">
        <v>129</v>
      </c>
      <c r="C23" s="138" t="s">
        <v>130</v>
      </c>
      <c r="D23" s="138" t="s">
        <v>100</v>
      </c>
      <c r="E23" s="198">
        <v>4</v>
      </c>
      <c r="F23" s="140">
        <v>5</v>
      </c>
      <c r="G23" s="198">
        <v>5</v>
      </c>
      <c r="H23" s="140">
        <v>4.5</v>
      </c>
      <c r="I23" s="198">
        <v>0</v>
      </c>
      <c r="J23" s="140">
        <v>4</v>
      </c>
      <c r="K23" s="198">
        <v>5</v>
      </c>
      <c r="L23" s="140">
        <v>4</v>
      </c>
      <c r="M23" s="198">
        <v>5</v>
      </c>
      <c r="N23" s="265">
        <v>3.5</v>
      </c>
      <c r="O23" s="198">
        <v>5</v>
      </c>
      <c r="P23" s="140">
        <v>5</v>
      </c>
      <c r="Q23" s="175">
        <v>5</v>
      </c>
      <c r="R23" s="391"/>
    </row>
    <row r="24" spans="1:18" ht="11.25">
      <c r="A24" s="170"/>
      <c r="B24" s="121" t="s">
        <v>131</v>
      </c>
      <c r="C24" s="138"/>
      <c r="D24" s="138"/>
      <c r="E24" s="118"/>
      <c r="F24" s="138"/>
      <c r="G24" s="118"/>
      <c r="H24" s="138"/>
      <c r="I24" s="118"/>
      <c r="J24" s="138"/>
      <c r="K24" s="118"/>
      <c r="L24" s="138"/>
      <c r="M24" s="118"/>
      <c r="N24" s="138"/>
      <c r="O24" s="118"/>
      <c r="P24" s="138"/>
      <c r="Q24" s="171"/>
      <c r="R24" s="391"/>
    </row>
    <row r="25" spans="1:18" ht="11.25">
      <c r="A25" s="174" t="s">
        <v>18</v>
      </c>
      <c r="B25" s="121" t="s">
        <v>132</v>
      </c>
      <c r="C25" s="138" t="s">
        <v>133</v>
      </c>
      <c r="D25" s="138" t="s">
        <v>100</v>
      </c>
      <c r="E25" s="198">
        <v>3</v>
      </c>
      <c r="F25" s="140">
        <v>3</v>
      </c>
      <c r="G25" s="198">
        <v>3</v>
      </c>
      <c r="H25" s="140">
        <v>2</v>
      </c>
      <c r="I25" s="198">
        <v>0</v>
      </c>
      <c r="J25" s="140">
        <v>1.5</v>
      </c>
      <c r="K25" s="198">
        <v>3</v>
      </c>
      <c r="L25" s="140">
        <v>2</v>
      </c>
      <c r="M25" s="198">
        <v>1.5</v>
      </c>
      <c r="N25" s="140">
        <v>2</v>
      </c>
      <c r="O25" s="198">
        <v>3</v>
      </c>
      <c r="P25" s="140">
        <v>4</v>
      </c>
      <c r="Q25" s="175">
        <v>0</v>
      </c>
      <c r="R25" s="391"/>
    </row>
    <row r="26" spans="1:18" ht="11.25">
      <c r="A26" s="176" t="s">
        <v>22</v>
      </c>
      <c r="B26" s="122" t="s">
        <v>134</v>
      </c>
      <c r="C26" s="139" t="s">
        <v>135</v>
      </c>
      <c r="D26" s="139" t="s">
        <v>100</v>
      </c>
      <c r="E26" s="199">
        <v>6</v>
      </c>
      <c r="F26" s="141">
        <v>6</v>
      </c>
      <c r="G26" s="199">
        <v>6</v>
      </c>
      <c r="H26" s="141">
        <v>6</v>
      </c>
      <c r="I26" s="199">
        <v>0</v>
      </c>
      <c r="J26" s="141">
        <v>6</v>
      </c>
      <c r="K26" s="199">
        <v>6</v>
      </c>
      <c r="L26" s="141">
        <v>6</v>
      </c>
      <c r="M26" s="199">
        <v>6</v>
      </c>
      <c r="N26" s="141">
        <v>6</v>
      </c>
      <c r="O26" s="199">
        <v>6</v>
      </c>
      <c r="P26" s="141">
        <v>6</v>
      </c>
      <c r="Q26" s="178">
        <v>6</v>
      </c>
      <c r="R26" s="391"/>
    </row>
    <row r="27" spans="1:18" ht="11.25">
      <c r="A27" s="170"/>
      <c r="B27" s="121"/>
      <c r="C27" s="138"/>
      <c r="D27" s="138"/>
      <c r="E27" s="118"/>
      <c r="F27" s="138"/>
      <c r="G27" s="118"/>
      <c r="H27" s="138"/>
      <c r="I27" s="118"/>
      <c r="J27" s="138"/>
      <c r="K27" s="118"/>
      <c r="L27" s="138"/>
      <c r="M27" s="118"/>
      <c r="N27" s="138"/>
      <c r="O27" s="118"/>
      <c r="P27" s="138"/>
      <c r="Q27" s="171"/>
      <c r="R27" s="391"/>
    </row>
    <row r="28" spans="1:18" ht="11.25">
      <c r="A28" s="168" t="s">
        <v>26</v>
      </c>
      <c r="B28" s="115" t="s">
        <v>136</v>
      </c>
      <c r="C28" s="148" t="s">
        <v>137</v>
      </c>
      <c r="D28" s="148" t="s">
        <v>138</v>
      </c>
      <c r="E28" s="125">
        <v>0</v>
      </c>
      <c r="F28" s="137">
        <v>0</v>
      </c>
      <c r="G28" s="125">
        <v>0</v>
      </c>
      <c r="H28" s="137">
        <v>0</v>
      </c>
      <c r="I28" s="125">
        <v>0</v>
      </c>
      <c r="J28" s="137">
        <v>0</v>
      </c>
      <c r="K28" s="125">
        <v>0</v>
      </c>
      <c r="L28" s="137">
        <v>0</v>
      </c>
      <c r="M28" s="125">
        <v>0</v>
      </c>
      <c r="N28" s="137">
        <v>0</v>
      </c>
      <c r="O28" s="125">
        <v>0</v>
      </c>
      <c r="P28" s="137">
        <v>0</v>
      </c>
      <c r="Q28" s="169">
        <v>0</v>
      </c>
      <c r="R28" s="391"/>
    </row>
    <row r="29" spans="1:18" ht="12" thickBot="1">
      <c r="A29" s="179"/>
      <c r="B29" s="192"/>
      <c r="C29" s="180" t="s">
        <v>139</v>
      </c>
      <c r="D29" s="180"/>
      <c r="E29" s="200"/>
      <c r="F29" s="180"/>
      <c r="G29" s="200"/>
      <c r="H29" s="180"/>
      <c r="I29" s="200"/>
      <c r="J29" s="180"/>
      <c r="K29" s="200"/>
      <c r="L29" s="180"/>
      <c r="M29" s="200"/>
      <c r="N29" s="180"/>
      <c r="O29" s="200"/>
      <c r="P29" s="180"/>
      <c r="Q29" s="181"/>
      <c r="R29" s="391"/>
    </row>
    <row r="30" spans="1:18" ht="11.25">
      <c r="A30" s="389"/>
      <c r="B30" s="390"/>
      <c r="C30" s="390"/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0"/>
      <c r="O30" s="390"/>
      <c r="P30" s="390"/>
      <c r="Q30" s="390"/>
      <c r="R30" s="391"/>
    </row>
    <row r="31" spans="1:18" ht="11.25">
      <c r="A31" s="389"/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1"/>
    </row>
    <row r="32" spans="1:18" ht="11.25">
      <c r="A32" s="389"/>
      <c r="B32" s="390"/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1"/>
    </row>
    <row r="33" spans="1:18" ht="11.25">
      <c r="A33" s="389"/>
      <c r="B33" s="390"/>
      <c r="C33" s="390"/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1"/>
    </row>
    <row r="34" spans="1:18" ht="12" thickBot="1">
      <c r="A34" s="389"/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391"/>
    </row>
    <row r="35" spans="1:18" ht="11.25">
      <c r="A35" s="229" t="s">
        <v>113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1"/>
      <c r="R35" s="391"/>
    </row>
    <row r="36" spans="1:18" ht="11.25">
      <c r="A36" s="184" t="s">
        <v>156</v>
      </c>
      <c r="B36" s="214"/>
      <c r="C36" s="214"/>
      <c r="D36" s="232"/>
      <c r="E36" s="217" t="s">
        <v>155</v>
      </c>
      <c r="F36" s="214"/>
      <c r="G36" s="217"/>
      <c r="H36" s="214"/>
      <c r="I36" s="217"/>
      <c r="J36" s="214"/>
      <c r="K36" s="217"/>
      <c r="L36" s="214"/>
      <c r="M36" s="217"/>
      <c r="N36" s="214"/>
      <c r="O36" s="217"/>
      <c r="P36" s="214"/>
      <c r="Q36" s="218"/>
      <c r="R36" s="391"/>
    </row>
    <row r="37" spans="1:18" ht="11.25">
      <c r="A37" s="258"/>
      <c r="B37" s="236"/>
      <c r="C37" s="236"/>
      <c r="D37" s="236"/>
      <c r="E37" s="223" t="s">
        <v>140</v>
      </c>
      <c r="F37" s="220" t="s">
        <v>142</v>
      </c>
      <c r="G37" s="223" t="s">
        <v>202</v>
      </c>
      <c r="H37" s="220" t="s">
        <v>203</v>
      </c>
      <c r="I37" s="223" t="s">
        <v>204</v>
      </c>
      <c r="J37" s="220" t="s">
        <v>145</v>
      </c>
      <c r="K37" s="223" t="s">
        <v>146</v>
      </c>
      <c r="L37" s="220" t="s">
        <v>205</v>
      </c>
      <c r="M37" s="223" t="s">
        <v>151</v>
      </c>
      <c r="N37" s="220" t="s">
        <v>206</v>
      </c>
      <c r="O37" s="223" t="s">
        <v>153</v>
      </c>
      <c r="P37" s="220" t="s">
        <v>152</v>
      </c>
      <c r="Q37" s="224" t="s">
        <v>154</v>
      </c>
      <c r="R37" s="391"/>
    </row>
    <row r="38" spans="1:18" ht="11.25">
      <c r="A38" s="237"/>
      <c r="B38" s="238" t="s">
        <v>115</v>
      </c>
      <c r="C38" s="239" t="s">
        <v>116</v>
      </c>
      <c r="D38" s="240" t="s">
        <v>117</v>
      </c>
      <c r="E38" s="239"/>
      <c r="F38" s="247"/>
      <c r="G38" s="241"/>
      <c r="H38" s="247"/>
      <c r="I38" s="241"/>
      <c r="J38" s="247"/>
      <c r="K38" s="241"/>
      <c r="L38" s="247"/>
      <c r="M38" s="241"/>
      <c r="N38" s="247"/>
      <c r="O38" s="241"/>
      <c r="P38" s="247"/>
      <c r="Q38" s="242"/>
      <c r="R38" s="391"/>
    </row>
    <row r="39" spans="1:18" ht="11.25">
      <c r="A39" s="170"/>
      <c r="B39" s="128"/>
      <c r="C39" s="138"/>
      <c r="D39" s="122"/>
      <c r="E39" s="138"/>
      <c r="F39" s="118"/>
      <c r="G39" s="138"/>
      <c r="H39" s="118"/>
      <c r="I39" s="138"/>
      <c r="J39" s="118"/>
      <c r="K39" s="138"/>
      <c r="L39" s="118"/>
      <c r="M39" s="138"/>
      <c r="N39" s="118"/>
      <c r="O39" s="138"/>
      <c r="P39" s="118"/>
      <c r="Q39" s="171"/>
      <c r="R39" s="391"/>
    </row>
    <row r="40" spans="1:18" ht="11.25">
      <c r="A40" s="184" t="s">
        <v>73</v>
      </c>
      <c r="B40" s="131" t="s">
        <v>157</v>
      </c>
      <c r="C40" s="148" t="s">
        <v>284</v>
      </c>
      <c r="D40" s="151" t="s">
        <v>100</v>
      </c>
      <c r="E40" s="153">
        <f aca="true" t="shared" si="2" ref="E40:Q40">SUM(E46*0.5+E54*0.17+E58*0.11+E61*0.11+E66*0.11)</f>
        <v>2.5</v>
      </c>
      <c r="F40" s="123">
        <f t="shared" si="2"/>
        <v>2.17</v>
      </c>
      <c r="G40" s="153">
        <f t="shared" si="2"/>
        <v>1.1700000000000002</v>
      </c>
      <c r="H40" s="123">
        <f t="shared" si="2"/>
        <v>0.825</v>
      </c>
      <c r="I40" s="153">
        <f t="shared" si="2"/>
        <v>0</v>
      </c>
      <c r="J40" s="123">
        <f t="shared" si="2"/>
        <v>5.01</v>
      </c>
      <c r="K40" s="153">
        <f t="shared" si="2"/>
        <v>1.35</v>
      </c>
      <c r="L40" s="123">
        <f t="shared" si="2"/>
        <v>1.335</v>
      </c>
      <c r="M40" s="153">
        <f t="shared" si="2"/>
        <v>1.5</v>
      </c>
      <c r="N40" s="123">
        <f t="shared" si="2"/>
        <v>0.99</v>
      </c>
      <c r="O40" s="153">
        <f t="shared" si="2"/>
        <v>2.17</v>
      </c>
      <c r="P40" s="123">
        <f t="shared" si="2"/>
        <v>3.68</v>
      </c>
      <c r="Q40" s="185">
        <f t="shared" si="2"/>
        <v>2.5</v>
      </c>
      <c r="R40" s="391"/>
    </row>
    <row r="41" spans="1:18" ht="11.25">
      <c r="A41" s="163"/>
      <c r="B41" s="127"/>
      <c r="C41" s="138" t="s">
        <v>285</v>
      </c>
      <c r="D41" s="121"/>
      <c r="E41" s="135"/>
      <c r="F41" s="124"/>
      <c r="G41" s="135"/>
      <c r="H41" s="124"/>
      <c r="I41" s="135"/>
      <c r="J41" s="124"/>
      <c r="K41" s="135"/>
      <c r="L41" s="124"/>
      <c r="M41" s="135"/>
      <c r="N41" s="124"/>
      <c r="O41" s="135"/>
      <c r="P41" s="124"/>
      <c r="Q41" s="167"/>
      <c r="R41" s="391"/>
    </row>
    <row r="42" spans="1:18" ht="11.25">
      <c r="A42" s="170"/>
      <c r="B42" s="128"/>
      <c r="C42" s="138" t="s">
        <v>286</v>
      </c>
      <c r="D42" s="121"/>
      <c r="E42" s="138"/>
      <c r="F42" s="118"/>
      <c r="G42" s="138"/>
      <c r="H42" s="118"/>
      <c r="I42" s="138"/>
      <c r="J42" s="118"/>
      <c r="K42" s="138"/>
      <c r="L42" s="118"/>
      <c r="M42" s="138"/>
      <c r="N42" s="118"/>
      <c r="O42" s="138"/>
      <c r="P42" s="118"/>
      <c r="Q42" s="171"/>
      <c r="R42" s="391"/>
    </row>
    <row r="43" spans="1:18" ht="11.25">
      <c r="A43" s="163"/>
      <c r="B43" s="127"/>
      <c r="C43" s="138" t="s">
        <v>287</v>
      </c>
      <c r="D43" s="121"/>
      <c r="E43" s="154"/>
      <c r="F43" s="144"/>
      <c r="G43" s="154"/>
      <c r="H43" s="144"/>
      <c r="I43" s="154"/>
      <c r="J43" s="144"/>
      <c r="K43" s="154"/>
      <c r="L43" s="144"/>
      <c r="M43" s="154"/>
      <c r="N43" s="144"/>
      <c r="O43" s="154"/>
      <c r="P43" s="144"/>
      <c r="Q43" s="186"/>
      <c r="R43" s="391"/>
    </row>
    <row r="44" spans="1:18" ht="11.25">
      <c r="A44" s="172"/>
      <c r="B44" s="129"/>
      <c r="C44" s="139" t="s">
        <v>288</v>
      </c>
      <c r="D44" s="122"/>
      <c r="E44" s="139"/>
      <c r="F44" s="120"/>
      <c r="G44" s="139"/>
      <c r="H44" s="120"/>
      <c r="I44" s="139"/>
      <c r="J44" s="120"/>
      <c r="K44" s="139"/>
      <c r="L44" s="120"/>
      <c r="M44" s="139"/>
      <c r="N44" s="120"/>
      <c r="O44" s="139"/>
      <c r="P44" s="120"/>
      <c r="Q44" s="173"/>
      <c r="R44" s="391"/>
    </row>
    <row r="45" spans="1:18" ht="11.25">
      <c r="A45" s="187"/>
      <c r="B45" s="150"/>
      <c r="C45" s="149"/>
      <c r="D45" s="126"/>
      <c r="E45" s="138"/>
      <c r="F45" s="118"/>
      <c r="G45" s="138"/>
      <c r="H45" s="118"/>
      <c r="I45" s="138"/>
      <c r="J45" s="118"/>
      <c r="K45" s="138"/>
      <c r="L45" s="118"/>
      <c r="M45" s="138"/>
      <c r="N45" s="118"/>
      <c r="O45" s="138"/>
      <c r="P45" s="118"/>
      <c r="Q45" s="171"/>
      <c r="R45" s="391"/>
    </row>
    <row r="46" spans="1:18" ht="11.25">
      <c r="A46" s="168" t="s">
        <v>35</v>
      </c>
      <c r="B46" s="131" t="s">
        <v>158</v>
      </c>
      <c r="C46" s="148" t="s">
        <v>159</v>
      </c>
      <c r="D46" s="152" t="s">
        <v>100</v>
      </c>
      <c r="E46" s="137">
        <v>2</v>
      </c>
      <c r="F46" s="125">
        <v>2</v>
      </c>
      <c r="G46" s="137">
        <v>0</v>
      </c>
      <c r="H46" s="125">
        <v>0</v>
      </c>
      <c r="I46" s="137">
        <v>0</v>
      </c>
      <c r="J46" s="125">
        <v>6</v>
      </c>
      <c r="K46" s="137">
        <v>0</v>
      </c>
      <c r="L46" s="125">
        <v>0</v>
      </c>
      <c r="M46" s="137">
        <v>0</v>
      </c>
      <c r="N46" s="125">
        <v>0</v>
      </c>
      <c r="O46" s="137">
        <v>2</v>
      </c>
      <c r="P46" s="125">
        <v>4</v>
      </c>
      <c r="Q46" s="169">
        <v>2</v>
      </c>
      <c r="R46" s="391"/>
    </row>
    <row r="47" spans="1:18" ht="11.25">
      <c r="A47" s="170"/>
      <c r="B47" s="128"/>
      <c r="C47" s="138" t="s">
        <v>160</v>
      </c>
      <c r="D47" s="121"/>
      <c r="E47" s="138"/>
      <c r="F47" s="118"/>
      <c r="G47" s="138"/>
      <c r="H47" s="118"/>
      <c r="I47" s="138"/>
      <c r="J47" s="118"/>
      <c r="K47" s="138"/>
      <c r="L47" s="118"/>
      <c r="M47" s="138"/>
      <c r="N47" s="118"/>
      <c r="O47" s="138"/>
      <c r="P47" s="118"/>
      <c r="Q47" s="171"/>
      <c r="R47" s="391"/>
    </row>
    <row r="48" spans="1:18" ht="11.25">
      <c r="A48" s="170"/>
      <c r="B48" s="128"/>
      <c r="C48" s="138" t="s">
        <v>161</v>
      </c>
      <c r="D48" s="121"/>
      <c r="E48" s="138"/>
      <c r="F48" s="118"/>
      <c r="G48" s="138"/>
      <c r="H48" s="118"/>
      <c r="I48" s="138"/>
      <c r="J48" s="118"/>
      <c r="K48" s="138"/>
      <c r="L48" s="118"/>
      <c r="M48" s="138"/>
      <c r="N48" s="118"/>
      <c r="O48" s="138"/>
      <c r="P48" s="118"/>
      <c r="Q48" s="171"/>
      <c r="R48" s="391"/>
    </row>
    <row r="49" spans="1:18" ht="11.25">
      <c r="A49" s="163"/>
      <c r="B49" s="127"/>
      <c r="C49" s="138" t="s">
        <v>162</v>
      </c>
      <c r="D49" s="121"/>
      <c r="E49" s="154"/>
      <c r="F49" s="144"/>
      <c r="G49" s="154"/>
      <c r="H49" s="144"/>
      <c r="I49" s="154"/>
      <c r="J49" s="144"/>
      <c r="K49" s="154"/>
      <c r="L49" s="144"/>
      <c r="M49" s="154"/>
      <c r="N49" s="144"/>
      <c r="O49" s="154"/>
      <c r="P49" s="144"/>
      <c r="Q49" s="186"/>
      <c r="R49" s="391"/>
    </row>
    <row r="50" spans="1:18" ht="11.25">
      <c r="A50" s="170"/>
      <c r="B50" s="128"/>
      <c r="C50" s="138" t="s">
        <v>163</v>
      </c>
      <c r="D50" s="121"/>
      <c r="E50" s="154"/>
      <c r="F50" s="144"/>
      <c r="G50" s="154"/>
      <c r="H50" s="144"/>
      <c r="I50" s="154"/>
      <c r="J50" s="144"/>
      <c r="K50" s="154"/>
      <c r="L50" s="144"/>
      <c r="M50" s="154"/>
      <c r="N50" s="144"/>
      <c r="O50" s="154"/>
      <c r="P50" s="144"/>
      <c r="Q50" s="186"/>
      <c r="R50" s="391"/>
    </row>
    <row r="51" spans="1:18" ht="11.25">
      <c r="A51" s="170"/>
      <c r="B51" s="128"/>
      <c r="C51" s="138" t="s">
        <v>164</v>
      </c>
      <c r="D51" s="121"/>
      <c r="E51" s="154"/>
      <c r="F51" s="144"/>
      <c r="G51" s="154"/>
      <c r="H51" s="144"/>
      <c r="I51" s="154"/>
      <c r="J51" s="144"/>
      <c r="K51" s="154"/>
      <c r="L51" s="144"/>
      <c r="M51" s="154"/>
      <c r="N51" s="144"/>
      <c r="O51" s="154"/>
      <c r="P51" s="144"/>
      <c r="Q51" s="186"/>
      <c r="R51" s="391"/>
    </row>
    <row r="52" spans="1:18" ht="11.25">
      <c r="A52" s="172"/>
      <c r="B52" s="129"/>
      <c r="C52" s="139" t="s">
        <v>165</v>
      </c>
      <c r="D52" s="122"/>
      <c r="E52" s="155"/>
      <c r="F52" s="145"/>
      <c r="G52" s="155"/>
      <c r="H52" s="145"/>
      <c r="I52" s="155"/>
      <c r="J52" s="145"/>
      <c r="K52" s="155"/>
      <c r="L52" s="145"/>
      <c r="M52" s="155"/>
      <c r="N52" s="145"/>
      <c r="O52" s="155"/>
      <c r="P52" s="145"/>
      <c r="Q52" s="188"/>
      <c r="R52" s="391"/>
    </row>
    <row r="53" spans="1:18" ht="11.25">
      <c r="A53" s="187"/>
      <c r="B53" s="150"/>
      <c r="C53" s="149"/>
      <c r="D53" s="126"/>
      <c r="E53" s="154"/>
      <c r="F53" s="144"/>
      <c r="G53" s="154"/>
      <c r="H53" s="144"/>
      <c r="I53" s="154"/>
      <c r="J53" s="144"/>
      <c r="K53" s="154"/>
      <c r="L53" s="144"/>
      <c r="M53" s="154"/>
      <c r="N53" s="144"/>
      <c r="O53" s="154"/>
      <c r="P53" s="144"/>
      <c r="Q53" s="186"/>
      <c r="R53" s="391"/>
    </row>
    <row r="54" spans="1:18" ht="11.25">
      <c r="A54" s="168" t="s">
        <v>46</v>
      </c>
      <c r="B54" s="131" t="s">
        <v>166</v>
      </c>
      <c r="C54" s="148" t="s">
        <v>167</v>
      </c>
      <c r="D54" s="151" t="s">
        <v>100</v>
      </c>
      <c r="E54" s="137">
        <v>3</v>
      </c>
      <c r="F54" s="125">
        <v>3</v>
      </c>
      <c r="G54" s="137">
        <v>3</v>
      </c>
      <c r="H54" s="125">
        <v>0</v>
      </c>
      <c r="I54" s="137">
        <v>0</v>
      </c>
      <c r="J54" s="125">
        <v>6</v>
      </c>
      <c r="K54" s="137">
        <v>6</v>
      </c>
      <c r="L54" s="125">
        <v>3</v>
      </c>
      <c r="M54" s="137">
        <v>3</v>
      </c>
      <c r="N54" s="125">
        <v>0</v>
      </c>
      <c r="O54" s="137">
        <v>3</v>
      </c>
      <c r="P54" s="125">
        <v>6</v>
      </c>
      <c r="Q54" s="169">
        <v>3</v>
      </c>
      <c r="R54" s="391"/>
    </row>
    <row r="55" spans="1:18" ht="11.25">
      <c r="A55" s="170"/>
      <c r="B55" s="128"/>
      <c r="C55" s="138" t="s">
        <v>168</v>
      </c>
      <c r="D55" s="121"/>
      <c r="E55" s="154"/>
      <c r="F55" s="144"/>
      <c r="G55" s="154"/>
      <c r="H55" s="144"/>
      <c r="I55" s="154"/>
      <c r="J55" s="144"/>
      <c r="K55" s="154"/>
      <c r="L55" s="144"/>
      <c r="M55" s="154"/>
      <c r="N55" s="144"/>
      <c r="O55" s="154"/>
      <c r="P55" s="144"/>
      <c r="Q55" s="186"/>
      <c r="R55" s="391"/>
    </row>
    <row r="56" spans="1:18" ht="11.25">
      <c r="A56" s="172"/>
      <c r="B56" s="129"/>
      <c r="C56" s="139" t="s">
        <v>169</v>
      </c>
      <c r="D56" s="122"/>
      <c r="E56" s="155"/>
      <c r="F56" s="145"/>
      <c r="G56" s="155"/>
      <c r="H56" s="145"/>
      <c r="I56" s="155"/>
      <c r="J56" s="145"/>
      <c r="K56" s="155"/>
      <c r="L56" s="145"/>
      <c r="M56" s="155"/>
      <c r="N56" s="145"/>
      <c r="O56" s="155"/>
      <c r="P56" s="145"/>
      <c r="Q56" s="188"/>
      <c r="R56" s="391"/>
    </row>
    <row r="57" spans="1:18" ht="11.25">
      <c r="A57" s="187"/>
      <c r="B57" s="150"/>
      <c r="C57" s="149"/>
      <c r="D57" s="126"/>
      <c r="E57" s="154"/>
      <c r="F57" s="144"/>
      <c r="G57" s="154"/>
      <c r="H57" s="144"/>
      <c r="I57" s="154"/>
      <c r="J57" s="144"/>
      <c r="K57" s="154"/>
      <c r="L57" s="144"/>
      <c r="M57" s="154"/>
      <c r="N57" s="144"/>
      <c r="O57" s="154"/>
      <c r="P57" s="144"/>
      <c r="Q57" s="186"/>
      <c r="R57" s="391"/>
    </row>
    <row r="58" spans="1:18" ht="11.25">
      <c r="A58" s="168" t="s">
        <v>53</v>
      </c>
      <c r="B58" s="131" t="s">
        <v>54</v>
      </c>
      <c r="C58" s="148" t="s">
        <v>170</v>
      </c>
      <c r="D58" s="151" t="s">
        <v>138</v>
      </c>
      <c r="E58" s="137">
        <v>0</v>
      </c>
      <c r="F58" s="125">
        <v>0</v>
      </c>
      <c r="G58" s="137">
        <v>0</v>
      </c>
      <c r="H58" s="125">
        <v>0</v>
      </c>
      <c r="I58" s="137">
        <v>0</v>
      </c>
      <c r="J58" s="125">
        <v>0</v>
      </c>
      <c r="K58" s="137">
        <v>0</v>
      </c>
      <c r="L58" s="125">
        <v>0</v>
      </c>
      <c r="M58" s="137">
        <v>0</v>
      </c>
      <c r="N58" s="125">
        <v>0</v>
      </c>
      <c r="O58" s="137">
        <v>0</v>
      </c>
      <c r="P58" s="125">
        <v>0</v>
      </c>
      <c r="Q58" s="169">
        <v>0</v>
      </c>
      <c r="R58" s="391"/>
    </row>
    <row r="59" spans="1:18" ht="11.25">
      <c r="A59" s="172"/>
      <c r="B59" s="129"/>
      <c r="C59" s="139" t="s">
        <v>171</v>
      </c>
      <c r="D59" s="122"/>
      <c r="E59" s="139"/>
      <c r="F59" s="120"/>
      <c r="G59" s="139"/>
      <c r="H59" s="120"/>
      <c r="I59" s="139"/>
      <c r="J59" s="120"/>
      <c r="K59" s="139"/>
      <c r="L59" s="120"/>
      <c r="M59" s="139"/>
      <c r="N59" s="120"/>
      <c r="O59" s="139"/>
      <c r="P59" s="120"/>
      <c r="Q59" s="173"/>
      <c r="R59" s="391"/>
    </row>
    <row r="60" spans="1:18" ht="11.25">
      <c r="A60" s="187"/>
      <c r="B60" s="150"/>
      <c r="C60" s="149"/>
      <c r="D60" s="126"/>
      <c r="E60" s="138"/>
      <c r="F60" s="118"/>
      <c r="G60" s="138"/>
      <c r="H60" s="118"/>
      <c r="I60" s="138"/>
      <c r="J60" s="118"/>
      <c r="K60" s="138"/>
      <c r="L60" s="118"/>
      <c r="M60" s="138"/>
      <c r="N60" s="118"/>
      <c r="O60" s="138"/>
      <c r="P60" s="118"/>
      <c r="Q60" s="171"/>
      <c r="R60" s="391"/>
    </row>
    <row r="61" spans="1:18" ht="11.25">
      <c r="A61" s="168" t="s">
        <v>59</v>
      </c>
      <c r="B61" s="131" t="s">
        <v>60</v>
      </c>
      <c r="C61" s="148" t="s">
        <v>172</v>
      </c>
      <c r="D61" s="151" t="s">
        <v>100</v>
      </c>
      <c r="E61" s="137">
        <v>3</v>
      </c>
      <c r="F61" s="125">
        <v>3</v>
      </c>
      <c r="G61" s="137">
        <v>3</v>
      </c>
      <c r="H61" s="125">
        <v>3</v>
      </c>
      <c r="I61" s="137">
        <v>0</v>
      </c>
      <c r="J61" s="125">
        <v>3</v>
      </c>
      <c r="K61" s="137">
        <v>3</v>
      </c>
      <c r="L61" s="125">
        <v>3</v>
      </c>
      <c r="M61" s="137">
        <v>3</v>
      </c>
      <c r="N61" s="125">
        <v>3</v>
      </c>
      <c r="O61" s="137">
        <v>3</v>
      </c>
      <c r="P61" s="125">
        <v>3</v>
      </c>
      <c r="Q61" s="169">
        <v>3</v>
      </c>
      <c r="R61" s="391"/>
    </row>
    <row r="62" spans="1:18" ht="11.25">
      <c r="A62" s="163"/>
      <c r="B62" s="127"/>
      <c r="C62" s="138" t="s">
        <v>173</v>
      </c>
      <c r="D62" s="121"/>
      <c r="E62" s="138"/>
      <c r="F62" s="118"/>
      <c r="G62" s="138"/>
      <c r="H62" s="118"/>
      <c r="I62" s="138"/>
      <c r="J62" s="118"/>
      <c r="K62" s="138"/>
      <c r="L62" s="118"/>
      <c r="M62" s="138"/>
      <c r="N62" s="118"/>
      <c r="O62" s="138"/>
      <c r="P62" s="118"/>
      <c r="Q62" s="171"/>
      <c r="R62" s="391"/>
    </row>
    <row r="63" spans="1:18" ht="11.25">
      <c r="A63" s="163"/>
      <c r="B63" s="127"/>
      <c r="C63" s="138" t="s">
        <v>174</v>
      </c>
      <c r="D63" s="121"/>
      <c r="E63" s="138"/>
      <c r="F63" s="118"/>
      <c r="G63" s="138"/>
      <c r="H63" s="118"/>
      <c r="I63" s="138"/>
      <c r="J63" s="118"/>
      <c r="K63" s="138"/>
      <c r="L63" s="118"/>
      <c r="M63" s="138"/>
      <c r="N63" s="118"/>
      <c r="O63" s="138"/>
      <c r="P63" s="118"/>
      <c r="Q63" s="171"/>
      <c r="R63" s="391"/>
    </row>
    <row r="64" spans="1:18" ht="11.25">
      <c r="A64" s="162"/>
      <c r="B64" s="132"/>
      <c r="C64" s="139" t="s">
        <v>175</v>
      </c>
      <c r="D64" s="122"/>
      <c r="E64" s="139"/>
      <c r="F64" s="120"/>
      <c r="G64" s="139"/>
      <c r="H64" s="120"/>
      <c r="I64" s="139"/>
      <c r="J64" s="120"/>
      <c r="K64" s="139"/>
      <c r="L64" s="120"/>
      <c r="M64" s="139"/>
      <c r="N64" s="120"/>
      <c r="O64" s="139"/>
      <c r="P64" s="120"/>
      <c r="Q64" s="173"/>
      <c r="R64" s="391"/>
    </row>
    <row r="65" spans="1:18" ht="11.25">
      <c r="A65" s="182"/>
      <c r="B65" s="146"/>
      <c r="C65" s="149"/>
      <c r="D65" s="126"/>
      <c r="E65" s="138"/>
      <c r="F65" s="118"/>
      <c r="G65" s="138"/>
      <c r="H65" s="118"/>
      <c r="I65" s="138"/>
      <c r="J65" s="118"/>
      <c r="K65" s="138"/>
      <c r="L65" s="118"/>
      <c r="M65" s="138"/>
      <c r="N65" s="118"/>
      <c r="O65" s="138"/>
      <c r="P65" s="118"/>
      <c r="Q65" s="171"/>
      <c r="R65" s="391"/>
    </row>
    <row r="66" spans="1:18" ht="11.25">
      <c r="A66" s="168" t="s">
        <v>65</v>
      </c>
      <c r="B66" s="131" t="s">
        <v>176</v>
      </c>
      <c r="C66" s="148" t="s">
        <v>177</v>
      </c>
      <c r="D66" s="151" t="s">
        <v>100</v>
      </c>
      <c r="E66" s="137">
        <v>6</v>
      </c>
      <c r="F66" s="125">
        <v>3</v>
      </c>
      <c r="G66" s="137">
        <v>3</v>
      </c>
      <c r="H66" s="125">
        <v>4.5</v>
      </c>
      <c r="I66" s="137">
        <v>0</v>
      </c>
      <c r="J66" s="125">
        <v>6</v>
      </c>
      <c r="K66" s="137">
        <v>0</v>
      </c>
      <c r="L66" s="125">
        <v>4.5</v>
      </c>
      <c r="M66" s="157">
        <v>6</v>
      </c>
      <c r="N66" s="125">
        <v>6</v>
      </c>
      <c r="O66" s="137">
        <v>3</v>
      </c>
      <c r="P66" s="193">
        <v>3</v>
      </c>
      <c r="Q66" s="169">
        <v>6</v>
      </c>
      <c r="R66" s="391"/>
    </row>
    <row r="67" spans="1:18" ht="11.25">
      <c r="A67" s="163"/>
      <c r="B67" s="127" t="s">
        <v>178</v>
      </c>
      <c r="C67" s="138" t="s">
        <v>179</v>
      </c>
      <c r="D67" s="121"/>
      <c r="E67" s="138"/>
      <c r="F67" s="118"/>
      <c r="G67" s="138"/>
      <c r="H67" s="118"/>
      <c r="I67" s="138"/>
      <c r="J67" s="118"/>
      <c r="K67" s="138"/>
      <c r="L67" s="118"/>
      <c r="M67" s="138"/>
      <c r="N67" s="118"/>
      <c r="O67" s="138"/>
      <c r="P67" s="118"/>
      <c r="Q67" s="171"/>
      <c r="R67" s="391"/>
    </row>
    <row r="68" spans="1:18" ht="11.25">
      <c r="A68" s="170"/>
      <c r="B68" s="128"/>
      <c r="C68" s="138" t="s">
        <v>180</v>
      </c>
      <c r="D68" s="121"/>
      <c r="E68" s="138"/>
      <c r="F68" s="118"/>
      <c r="G68" s="138"/>
      <c r="H68" s="118"/>
      <c r="I68" s="138"/>
      <c r="J68" s="118"/>
      <c r="K68" s="138"/>
      <c r="L68" s="118"/>
      <c r="M68" s="138"/>
      <c r="N68" s="118"/>
      <c r="O68" s="138"/>
      <c r="P68" s="118"/>
      <c r="Q68" s="171"/>
      <c r="R68" s="391"/>
    </row>
    <row r="69" spans="1:18" ht="11.25">
      <c r="A69" s="170"/>
      <c r="B69" s="128"/>
      <c r="C69" s="138" t="s">
        <v>289</v>
      </c>
      <c r="D69" s="121"/>
      <c r="E69" s="138"/>
      <c r="F69" s="118"/>
      <c r="G69" s="138"/>
      <c r="H69" s="118"/>
      <c r="I69" s="138"/>
      <c r="J69" s="118"/>
      <c r="K69" s="138"/>
      <c r="L69" s="118"/>
      <c r="M69" s="138"/>
      <c r="N69" s="118"/>
      <c r="O69" s="138"/>
      <c r="P69" s="118"/>
      <c r="Q69" s="171"/>
      <c r="R69" s="391"/>
    </row>
    <row r="70" spans="1:18" ht="11.25">
      <c r="A70" s="170"/>
      <c r="B70" s="128"/>
      <c r="C70" s="138" t="s">
        <v>181</v>
      </c>
      <c r="D70" s="121"/>
      <c r="E70" s="138"/>
      <c r="F70" s="118"/>
      <c r="G70" s="138"/>
      <c r="H70" s="118"/>
      <c r="I70" s="138"/>
      <c r="J70" s="118"/>
      <c r="K70" s="138"/>
      <c r="L70" s="118"/>
      <c r="M70" s="138"/>
      <c r="N70" s="118"/>
      <c r="O70" s="138"/>
      <c r="P70" s="118"/>
      <c r="Q70" s="171"/>
      <c r="R70" s="391"/>
    </row>
    <row r="71" spans="1:18" ht="12" thickBot="1">
      <c r="A71" s="179"/>
      <c r="B71" s="191"/>
      <c r="C71" s="180" t="s">
        <v>182</v>
      </c>
      <c r="D71" s="192"/>
      <c r="E71" s="180"/>
      <c r="F71" s="200"/>
      <c r="G71" s="180"/>
      <c r="H71" s="200"/>
      <c r="I71" s="180"/>
      <c r="J71" s="200"/>
      <c r="K71" s="180"/>
      <c r="L71" s="200"/>
      <c r="M71" s="180"/>
      <c r="N71" s="200"/>
      <c r="O71" s="180"/>
      <c r="P71" s="200"/>
      <c r="Q71" s="181"/>
      <c r="R71" s="391"/>
    </row>
    <row r="72" spans="1:18" ht="11.25">
      <c r="A72" s="389"/>
      <c r="B72" s="390"/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N72" s="390"/>
      <c r="O72" s="390"/>
      <c r="P72" s="390"/>
      <c r="Q72" s="390"/>
      <c r="R72" s="391"/>
    </row>
    <row r="73" spans="1:18" ht="11.25">
      <c r="A73" s="389"/>
      <c r="B73" s="390"/>
      <c r="C73" s="390"/>
      <c r="D73" s="390"/>
      <c r="E73" s="390"/>
      <c r="F73" s="390"/>
      <c r="G73" s="390"/>
      <c r="H73" s="390"/>
      <c r="I73" s="390"/>
      <c r="J73" s="390"/>
      <c r="K73" s="390"/>
      <c r="L73" s="390"/>
      <c r="M73" s="390"/>
      <c r="N73" s="390"/>
      <c r="O73" s="390"/>
      <c r="P73" s="390"/>
      <c r="Q73" s="390"/>
      <c r="R73" s="391"/>
    </row>
    <row r="74" spans="1:18" ht="11.25">
      <c r="A74" s="389"/>
      <c r="B74" s="390"/>
      <c r="C74" s="390"/>
      <c r="D74" s="390"/>
      <c r="E74" s="390"/>
      <c r="F74" s="390"/>
      <c r="G74" s="390"/>
      <c r="H74" s="390"/>
      <c r="I74" s="390"/>
      <c r="J74" s="390"/>
      <c r="K74" s="390"/>
      <c r="L74" s="390"/>
      <c r="M74" s="390"/>
      <c r="N74" s="390"/>
      <c r="O74" s="390"/>
      <c r="P74" s="390"/>
      <c r="Q74" s="390"/>
      <c r="R74" s="391"/>
    </row>
    <row r="75" spans="1:18" ht="11.25">
      <c r="A75" s="389"/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90"/>
      <c r="O75" s="390"/>
      <c r="P75" s="390"/>
      <c r="Q75" s="390"/>
      <c r="R75" s="391"/>
    </row>
    <row r="76" spans="1:18" ht="12" thickBot="1">
      <c r="A76" s="389"/>
      <c r="B76" s="390"/>
      <c r="C76" s="390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90"/>
      <c r="O76" s="390"/>
      <c r="P76" s="390"/>
      <c r="Q76" s="390"/>
      <c r="R76" s="391"/>
    </row>
    <row r="77" spans="1:18" ht="11.25">
      <c r="A77" s="229" t="s">
        <v>113</v>
      </c>
      <c r="B77" s="254"/>
      <c r="C77" s="255"/>
      <c r="D77" s="230"/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1"/>
      <c r="R77" s="391"/>
    </row>
    <row r="78" spans="1:18" ht="11.25">
      <c r="A78" s="259" t="s">
        <v>189</v>
      </c>
      <c r="B78" s="260"/>
      <c r="C78" s="226"/>
      <c r="D78" s="232"/>
      <c r="E78" s="217" t="s">
        <v>155</v>
      </c>
      <c r="F78" s="214"/>
      <c r="G78" s="217"/>
      <c r="H78" s="214"/>
      <c r="I78" s="217"/>
      <c r="J78" s="214"/>
      <c r="K78" s="217"/>
      <c r="L78" s="214"/>
      <c r="M78" s="217"/>
      <c r="N78" s="214"/>
      <c r="O78" s="217"/>
      <c r="P78" s="214"/>
      <c r="Q78" s="218"/>
      <c r="R78" s="391"/>
    </row>
    <row r="79" spans="1:18" ht="11.25">
      <c r="A79" s="261"/>
      <c r="B79" s="262"/>
      <c r="C79" s="236"/>
      <c r="D79" s="236"/>
      <c r="E79" s="223" t="s">
        <v>140</v>
      </c>
      <c r="F79" s="220" t="s">
        <v>142</v>
      </c>
      <c r="G79" s="223" t="s">
        <v>202</v>
      </c>
      <c r="H79" s="220" t="s">
        <v>203</v>
      </c>
      <c r="I79" s="223" t="s">
        <v>204</v>
      </c>
      <c r="J79" s="220" t="s">
        <v>145</v>
      </c>
      <c r="K79" s="223" t="s">
        <v>146</v>
      </c>
      <c r="L79" s="220" t="s">
        <v>205</v>
      </c>
      <c r="M79" s="223" t="s">
        <v>151</v>
      </c>
      <c r="N79" s="220" t="s">
        <v>206</v>
      </c>
      <c r="O79" s="223" t="s">
        <v>153</v>
      </c>
      <c r="P79" s="220" t="s">
        <v>152</v>
      </c>
      <c r="Q79" s="224" t="s">
        <v>154</v>
      </c>
      <c r="R79" s="391"/>
    </row>
    <row r="80" spans="1:18" ht="11.25">
      <c r="A80" s="219"/>
      <c r="B80" s="223" t="s">
        <v>115</v>
      </c>
      <c r="C80" s="238" t="s">
        <v>116</v>
      </c>
      <c r="D80" s="240" t="s">
        <v>117</v>
      </c>
      <c r="E80" s="239"/>
      <c r="F80" s="264"/>
      <c r="G80" s="241"/>
      <c r="H80" s="247"/>
      <c r="I80" s="241"/>
      <c r="J80" s="247"/>
      <c r="K80" s="241"/>
      <c r="L80" s="247"/>
      <c r="M80" s="241"/>
      <c r="N80" s="247"/>
      <c r="O80" s="241"/>
      <c r="P80" s="247"/>
      <c r="Q80" s="242"/>
      <c r="R80" s="391"/>
    </row>
    <row r="81" spans="1:18" ht="11.25">
      <c r="A81" s="170"/>
      <c r="B81" s="138"/>
      <c r="C81" s="128"/>
      <c r="D81" s="121"/>
      <c r="E81" s="138"/>
      <c r="F81" s="118"/>
      <c r="G81" s="138"/>
      <c r="H81" s="118"/>
      <c r="I81" s="138"/>
      <c r="J81" s="118"/>
      <c r="K81" s="138"/>
      <c r="L81" s="118"/>
      <c r="M81" s="138"/>
      <c r="N81" s="118"/>
      <c r="O81" s="138"/>
      <c r="P81" s="118"/>
      <c r="Q81" s="171"/>
      <c r="R81" s="391"/>
    </row>
    <row r="82" spans="1:18" ht="11.25">
      <c r="A82" s="184" t="s">
        <v>111</v>
      </c>
      <c r="B82" s="142" t="s">
        <v>190</v>
      </c>
      <c r="C82" s="130" t="s">
        <v>290</v>
      </c>
      <c r="D82" s="151" t="s">
        <v>100</v>
      </c>
      <c r="E82" s="153">
        <f aca="true" t="shared" si="3" ref="E82:P82">SUM(E87*0.36+E91*0.18+E94*0.18+E97*0.18+E101*0.1)</f>
        <v>3.9960000000000004</v>
      </c>
      <c r="F82" s="123">
        <f t="shared" si="3"/>
        <v>2.61</v>
      </c>
      <c r="G82" s="153">
        <f t="shared" si="3"/>
        <v>4.05</v>
      </c>
      <c r="H82" s="123">
        <f t="shared" si="3"/>
        <v>4.491</v>
      </c>
      <c r="I82" s="153">
        <f t="shared" si="3"/>
        <v>1.08</v>
      </c>
      <c r="J82" s="123">
        <f t="shared" si="3"/>
        <v>2.2680000000000002</v>
      </c>
      <c r="K82" s="153">
        <f t="shared" si="3"/>
        <v>2.61</v>
      </c>
      <c r="L82" s="123">
        <f t="shared" si="3"/>
        <v>4.464</v>
      </c>
      <c r="M82" s="153">
        <f t="shared" si="3"/>
        <v>2.502</v>
      </c>
      <c r="N82" s="123">
        <f t="shared" si="3"/>
        <v>4.977</v>
      </c>
      <c r="O82" s="153">
        <f t="shared" si="3"/>
        <v>2.61</v>
      </c>
      <c r="P82" s="123">
        <f t="shared" si="3"/>
        <v>4.662</v>
      </c>
      <c r="Q82" s="269" t="s">
        <v>183</v>
      </c>
      <c r="R82" s="391"/>
    </row>
    <row r="83" spans="1:18" ht="11.25">
      <c r="A83" s="163"/>
      <c r="B83" s="133"/>
      <c r="C83" s="128" t="s">
        <v>291</v>
      </c>
      <c r="D83" s="121"/>
      <c r="E83" s="135"/>
      <c r="F83" s="124"/>
      <c r="G83" s="135"/>
      <c r="H83" s="124"/>
      <c r="I83" s="135"/>
      <c r="J83" s="124"/>
      <c r="K83" s="135"/>
      <c r="L83" s="124"/>
      <c r="M83" s="135"/>
      <c r="N83" s="124"/>
      <c r="O83" s="135"/>
      <c r="P83" s="124"/>
      <c r="Q83" s="270"/>
      <c r="R83" s="391"/>
    </row>
    <row r="84" spans="1:18" ht="12.75">
      <c r="A84" s="10"/>
      <c r="B84" s="138"/>
      <c r="C84" s="128" t="s">
        <v>292</v>
      </c>
      <c r="D84" s="121"/>
      <c r="E84" s="138"/>
      <c r="F84" s="118"/>
      <c r="G84" s="138"/>
      <c r="H84" s="118"/>
      <c r="I84" s="138"/>
      <c r="J84" s="118"/>
      <c r="K84" s="138"/>
      <c r="L84" s="118"/>
      <c r="M84" s="138"/>
      <c r="N84" s="118"/>
      <c r="O84" s="138"/>
      <c r="P84" s="118"/>
      <c r="Q84" s="271"/>
      <c r="R84" s="391"/>
    </row>
    <row r="85" spans="1:18" ht="11.25">
      <c r="A85" s="162"/>
      <c r="B85" s="143"/>
      <c r="C85" s="250" t="s">
        <v>293</v>
      </c>
      <c r="D85" s="122"/>
      <c r="E85" s="155"/>
      <c r="F85" s="145"/>
      <c r="G85" s="155"/>
      <c r="H85" s="145"/>
      <c r="I85" s="155"/>
      <c r="J85" s="145"/>
      <c r="K85" s="155"/>
      <c r="L85" s="145"/>
      <c r="M85" s="155"/>
      <c r="N85" s="145"/>
      <c r="O85" s="155"/>
      <c r="P85" s="145"/>
      <c r="Q85" s="272"/>
      <c r="R85" s="391"/>
    </row>
    <row r="86" spans="1:18" ht="11.25">
      <c r="A86" s="170"/>
      <c r="B86" s="138"/>
      <c r="C86" s="128"/>
      <c r="D86" s="121"/>
      <c r="E86" s="138"/>
      <c r="F86" s="118"/>
      <c r="G86" s="138"/>
      <c r="H86" s="118"/>
      <c r="I86" s="138"/>
      <c r="J86" s="118"/>
      <c r="K86" s="138"/>
      <c r="L86" s="118"/>
      <c r="M86" s="138"/>
      <c r="N86" s="118"/>
      <c r="O86" s="138"/>
      <c r="P86" s="118"/>
      <c r="Q86" s="271"/>
      <c r="R86" s="391"/>
    </row>
    <row r="87" spans="1:18" ht="11.25">
      <c r="A87" s="168" t="s">
        <v>84</v>
      </c>
      <c r="B87" s="142" t="s">
        <v>85</v>
      </c>
      <c r="C87" s="130" t="s">
        <v>191</v>
      </c>
      <c r="D87" s="152" t="s">
        <v>138</v>
      </c>
      <c r="E87" s="137">
        <v>6</v>
      </c>
      <c r="F87" s="125">
        <v>2</v>
      </c>
      <c r="G87" s="137">
        <v>6</v>
      </c>
      <c r="H87" s="125">
        <v>6</v>
      </c>
      <c r="I87" s="137">
        <v>0</v>
      </c>
      <c r="J87" s="125">
        <v>0</v>
      </c>
      <c r="K87" s="137">
        <v>2</v>
      </c>
      <c r="L87" s="125">
        <v>6</v>
      </c>
      <c r="M87" s="137">
        <v>2</v>
      </c>
      <c r="N87" s="125">
        <v>6</v>
      </c>
      <c r="O87" s="137">
        <v>2</v>
      </c>
      <c r="P87" s="125">
        <v>6</v>
      </c>
      <c r="Q87" s="273" t="s">
        <v>183</v>
      </c>
      <c r="R87" s="391"/>
    </row>
    <row r="88" spans="1:18" ht="11.25">
      <c r="A88" s="163"/>
      <c r="B88" s="133" t="s">
        <v>192</v>
      </c>
      <c r="C88" s="128" t="s">
        <v>193</v>
      </c>
      <c r="D88" s="194"/>
      <c r="E88" s="154"/>
      <c r="F88" s="144"/>
      <c r="G88" s="154"/>
      <c r="H88" s="144"/>
      <c r="I88" s="154"/>
      <c r="J88" s="144"/>
      <c r="K88" s="154"/>
      <c r="L88" s="144"/>
      <c r="M88" s="154"/>
      <c r="N88" s="144"/>
      <c r="O88" s="154"/>
      <c r="P88" s="144"/>
      <c r="Q88" s="274"/>
      <c r="R88" s="391"/>
    </row>
    <row r="89" spans="1:18" ht="11.25">
      <c r="A89" s="172"/>
      <c r="B89" s="139"/>
      <c r="C89" s="129" t="s">
        <v>194</v>
      </c>
      <c r="D89" s="122"/>
      <c r="E89" s="139"/>
      <c r="F89" s="120"/>
      <c r="G89" s="139"/>
      <c r="H89" s="120"/>
      <c r="I89" s="139"/>
      <c r="J89" s="120"/>
      <c r="K89" s="139"/>
      <c r="L89" s="120"/>
      <c r="M89" s="139"/>
      <c r="N89" s="120"/>
      <c r="O89" s="139"/>
      <c r="P89" s="120"/>
      <c r="Q89" s="272"/>
      <c r="R89" s="391"/>
    </row>
    <row r="90" spans="1:18" ht="11.25">
      <c r="A90" s="170"/>
      <c r="B90" s="138"/>
      <c r="C90" s="128"/>
      <c r="D90" s="121"/>
      <c r="E90" s="154"/>
      <c r="F90" s="144"/>
      <c r="G90" s="154"/>
      <c r="H90" s="144"/>
      <c r="I90" s="154"/>
      <c r="J90" s="144"/>
      <c r="K90" s="154"/>
      <c r="L90" s="144"/>
      <c r="M90" s="154"/>
      <c r="N90" s="144"/>
      <c r="O90" s="154"/>
      <c r="P90" s="144"/>
      <c r="Q90" s="274"/>
      <c r="R90" s="391"/>
    </row>
    <row r="91" spans="1:18" ht="11.25">
      <c r="A91" s="168" t="s">
        <v>90</v>
      </c>
      <c r="B91" s="142" t="s">
        <v>91</v>
      </c>
      <c r="C91" s="130" t="s">
        <v>191</v>
      </c>
      <c r="D91" s="151" t="s">
        <v>138</v>
      </c>
      <c r="E91" s="137">
        <v>6</v>
      </c>
      <c r="F91" s="125">
        <v>6</v>
      </c>
      <c r="G91" s="137">
        <v>6</v>
      </c>
      <c r="H91" s="125">
        <v>6</v>
      </c>
      <c r="I91" s="137">
        <v>6</v>
      </c>
      <c r="J91" s="125">
        <v>6</v>
      </c>
      <c r="K91" s="137">
        <v>6</v>
      </c>
      <c r="L91" s="125">
        <v>6</v>
      </c>
      <c r="M91" s="137">
        <v>6</v>
      </c>
      <c r="N91" s="125">
        <v>6</v>
      </c>
      <c r="O91" s="137">
        <v>6</v>
      </c>
      <c r="P91" s="125">
        <v>6</v>
      </c>
      <c r="Q91" s="273" t="s">
        <v>183</v>
      </c>
      <c r="R91" s="391"/>
    </row>
    <row r="92" spans="1:18" ht="11.25">
      <c r="A92" s="172"/>
      <c r="B92" s="143" t="s">
        <v>195</v>
      </c>
      <c r="C92" s="129" t="s">
        <v>196</v>
      </c>
      <c r="D92" s="122"/>
      <c r="E92" s="155"/>
      <c r="F92" s="145"/>
      <c r="G92" s="155"/>
      <c r="H92" s="145"/>
      <c r="I92" s="155"/>
      <c r="J92" s="145"/>
      <c r="K92" s="155"/>
      <c r="L92" s="145"/>
      <c r="M92" s="155"/>
      <c r="N92" s="145"/>
      <c r="O92" s="155"/>
      <c r="P92" s="145"/>
      <c r="Q92" s="272"/>
      <c r="R92" s="391"/>
    </row>
    <row r="93" spans="1:18" ht="11.25">
      <c r="A93" s="170"/>
      <c r="B93" s="133"/>
      <c r="C93" s="128"/>
      <c r="D93" s="121"/>
      <c r="E93" s="154"/>
      <c r="F93" s="144"/>
      <c r="G93" s="154"/>
      <c r="H93" s="144"/>
      <c r="I93" s="154"/>
      <c r="J93" s="144"/>
      <c r="K93" s="154"/>
      <c r="L93" s="144"/>
      <c r="M93" s="154"/>
      <c r="N93" s="144"/>
      <c r="O93" s="154"/>
      <c r="P93" s="144"/>
      <c r="Q93" s="274"/>
      <c r="R93" s="391"/>
    </row>
    <row r="94" spans="1:18" ht="11.25">
      <c r="A94" s="168" t="s">
        <v>94</v>
      </c>
      <c r="B94" s="142" t="s">
        <v>126</v>
      </c>
      <c r="C94" s="130" t="s">
        <v>197</v>
      </c>
      <c r="D94" s="151" t="s">
        <v>100</v>
      </c>
      <c r="E94" s="137">
        <v>4.2</v>
      </c>
      <c r="F94" s="125">
        <v>4.5</v>
      </c>
      <c r="G94" s="137">
        <v>4.5</v>
      </c>
      <c r="H94" s="125">
        <v>3.95</v>
      </c>
      <c r="I94" s="137">
        <v>0</v>
      </c>
      <c r="J94" s="125">
        <v>3.6</v>
      </c>
      <c r="K94" s="137">
        <v>4.5</v>
      </c>
      <c r="L94" s="125">
        <v>3.8</v>
      </c>
      <c r="M94" s="137">
        <v>3.9</v>
      </c>
      <c r="N94" s="125">
        <v>3.65</v>
      </c>
      <c r="O94" s="137">
        <v>4.5</v>
      </c>
      <c r="P94" s="125">
        <v>4.9</v>
      </c>
      <c r="Q94" s="273" t="s">
        <v>183</v>
      </c>
      <c r="R94" s="391"/>
    </row>
    <row r="95" spans="1:18" ht="11.25">
      <c r="A95" s="172"/>
      <c r="B95" s="143" t="s">
        <v>198</v>
      </c>
      <c r="C95" s="129"/>
      <c r="D95" s="122"/>
      <c r="E95" s="155"/>
      <c r="F95" s="145"/>
      <c r="G95" s="155"/>
      <c r="H95" s="145"/>
      <c r="I95" s="155"/>
      <c r="J95" s="145"/>
      <c r="K95" s="155"/>
      <c r="L95" s="145"/>
      <c r="M95" s="155"/>
      <c r="N95" s="145"/>
      <c r="O95" s="155"/>
      <c r="P95" s="145"/>
      <c r="Q95" s="272"/>
      <c r="R95" s="391"/>
    </row>
    <row r="96" spans="1:18" ht="11.25">
      <c r="A96" s="170"/>
      <c r="B96" s="138"/>
      <c r="C96" s="128"/>
      <c r="D96" s="121"/>
      <c r="E96" s="154"/>
      <c r="F96" s="144"/>
      <c r="G96" s="154"/>
      <c r="H96" s="144"/>
      <c r="I96" s="154"/>
      <c r="J96" s="144"/>
      <c r="K96" s="154"/>
      <c r="L96" s="144"/>
      <c r="M96" s="154"/>
      <c r="N96" s="144"/>
      <c r="O96" s="154"/>
      <c r="P96" s="144"/>
      <c r="Q96" s="274"/>
      <c r="R96" s="391"/>
    </row>
    <row r="97" spans="1:18" ht="11.25">
      <c r="A97" s="168" t="s">
        <v>101</v>
      </c>
      <c r="B97" s="142" t="s">
        <v>199</v>
      </c>
      <c r="C97" s="130" t="s">
        <v>200</v>
      </c>
      <c r="D97" s="151" t="s">
        <v>138</v>
      </c>
      <c r="E97" s="137">
        <v>0</v>
      </c>
      <c r="F97" s="125">
        <v>0</v>
      </c>
      <c r="G97" s="137">
        <v>0</v>
      </c>
      <c r="H97" s="125">
        <v>3</v>
      </c>
      <c r="I97" s="137">
        <v>0</v>
      </c>
      <c r="J97" s="125">
        <v>3</v>
      </c>
      <c r="K97" s="137">
        <v>0</v>
      </c>
      <c r="L97" s="125">
        <v>3</v>
      </c>
      <c r="M97" s="137">
        <v>0</v>
      </c>
      <c r="N97" s="125">
        <v>6</v>
      </c>
      <c r="O97" s="137">
        <v>0</v>
      </c>
      <c r="P97" s="125">
        <v>3</v>
      </c>
      <c r="Q97" s="273" t="s">
        <v>183</v>
      </c>
      <c r="R97" s="391"/>
    </row>
    <row r="98" spans="1:18" ht="11.25">
      <c r="A98" s="163"/>
      <c r="B98" s="133"/>
      <c r="C98" s="128" t="s">
        <v>201</v>
      </c>
      <c r="D98" s="121"/>
      <c r="E98" s="154"/>
      <c r="F98" s="144"/>
      <c r="G98" s="154"/>
      <c r="H98" s="144"/>
      <c r="I98" s="154"/>
      <c r="J98" s="144"/>
      <c r="K98" s="154"/>
      <c r="L98" s="144"/>
      <c r="M98" s="154"/>
      <c r="N98" s="144"/>
      <c r="O98" s="154"/>
      <c r="P98" s="144"/>
      <c r="Q98" s="274"/>
      <c r="R98" s="391"/>
    </row>
    <row r="99" spans="1:18" ht="11.25">
      <c r="A99" s="172"/>
      <c r="B99" s="139"/>
      <c r="C99" s="129" t="s">
        <v>196</v>
      </c>
      <c r="D99" s="122"/>
      <c r="E99" s="139"/>
      <c r="F99" s="120"/>
      <c r="G99" s="139"/>
      <c r="H99" s="120"/>
      <c r="I99" s="139"/>
      <c r="J99" s="120"/>
      <c r="K99" s="139"/>
      <c r="L99" s="120"/>
      <c r="M99" s="139"/>
      <c r="N99" s="120"/>
      <c r="O99" s="139"/>
      <c r="P99" s="120"/>
      <c r="Q99" s="275"/>
      <c r="R99" s="391"/>
    </row>
    <row r="100" spans="1:18" ht="11.25">
      <c r="A100" s="170"/>
      <c r="B100" s="138"/>
      <c r="C100" s="128"/>
      <c r="D100" s="121"/>
      <c r="E100" s="138"/>
      <c r="F100" s="118"/>
      <c r="G100" s="138"/>
      <c r="H100" s="118"/>
      <c r="I100" s="138"/>
      <c r="J100" s="118"/>
      <c r="K100" s="138"/>
      <c r="L100" s="118"/>
      <c r="M100" s="138"/>
      <c r="N100" s="118"/>
      <c r="O100" s="138"/>
      <c r="P100" s="118"/>
      <c r="Q100" s="271"/>
      <c r="R100" s="391"/>
    </row>
    <row r="101" spans="1:18" ht="11.25">
      <c r="A101" s="168" t="s">
        <v>107</v>
      </c>
      <c r="B101" s="142" t="s">
        <v>108</v>
      </c>
      <c r="C101" s="130" t="s">
        <v>191</v>
      </c>
      <c r="D101" s="151" t="s">
        <v>138</v>
      </c>
      <c r="E101" s="137">
        <v>0</v>
      </c>
      <c r="F101" s="125">
        <v>0</v>
      </c>
      <c r="G101" s="137">
        <v>0</v>
      </c>
      <c r="H101" s="125">
        <v>0</v>
      </c>
      <c r="I101" s="137">
        <v>0</v>
      </c>
      <c r="J101" s="125">
        <v>0</v>
      </c>
      <c r="K101" s="137">
        <v>0</v>
      </c>
      <c r="L101" s="125">
        <v>0</v>
      </c>
      <c r="M101" s="137">
        <v>0</v>
      </c>
      <c r="N101" s="125">
        <v>0</v>
      </c>
      <c r="O101" s="137">
        <v>0</v>
      </c>
      <c r="P101" s="125">
        <v>0</v>
      </c>
      <c r="Q101" s="273" t="s">
        <v>183</v>
      </c>
      <c r="R101" s="391"/>
    </row>
    <row r="102" spans="1:18" ht="12" thickBot="1">
      <c r="A102" s="252"/>
      <c r="B102" s="253"/>
      <c r="C102" s="191" t="s">
        <v>196</v>
      </c>
      <c r="D102" s="192"/>
      <c r="E102" s="244"/>
      <c r="F102" s="245"/>
      <c r="G102" s="244"/>
      <c r="H102" s="245"/>
      <c r="I102" s="244"/>
      <c r="J102" s="245"/>
      <c r="K102" s="244"/>
      <c r="L102" s="245"/>
      <c r="M102" s="244"/>
      <c r="N102" s="245"/>
      <c r="O102" s="244"/>
      <c r="P102" s="245"/>
      <c r="Q102" s="276"/>
      <c r="R102" s="391"/>
    </row>
    <row r="103" spans="1:18" ht="11.25">
      <c r="A103" s="389"/>
      <c r="B103" s="390"/>
      <c r="C103" s="390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  <c r="R103" s="391"/>
    </row>
    <row r="104" spans="1:18" ht="12" thickBot="1">
      <c r="A104" s="393"/>
      <c r="B104" s="394"/>
      <c r="C104" s="394"/>
      <c r="D104" s="394"/>
      <c r="E104" s="394"/>
      <c r="F104" s="394"/>
      <c r="G104" s="394"/>
      <c r="H104" s="394"/>
      <c r="I104" s="394"/>
      <c r="J104" s="394"/>
      <c r="K104" s="394"/>
      <c r="L104" s="394"/>
      <c r="M104" s="394"/>
      <c r="N104" s="394"/>
      <c r="O104" s="394"/>
      <c r="P104" s="394"/>
      <c r="Q104" s="394"/>
      <c r="R104" s="392"/>
    </row>
    <row r="107" ht="12" thickBot="1"/>
    <row r="108" spans="1:18" ht="11.25">
      <c r="A108" s="351" t="s">
        <v>207</v>
      </c>
      <c r="B108" s="352"/>
      <c r="C108" s="364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5"/>
    </row>
    <row r="109" spans="1:18" ht="11.25">
      <c r="A109" s="360"/>
      <c r="B109" s="362"/>
      <c r="C109" s="362"/>
      <c r="D109" s="362"/>
      <c r="E109" s="362"/>
      <c r="F109" s="362"/>
      <c r="G109" s="362"/>
      <c r="H109" s="362"/>
      <c r="I109" s="362"/>
      <c r="J109" s="362"/>
      <c r="K109" s="362"/>
      <c r="L109" s="362"/>
      <c r="M109" s="362"/>
      <c r="N109" s="362"/>
      <c r="O109" s="362"/>
      <c r="P109" s="362"/>
      <c r="Q109" s="362"/>
      <c r="R109" s="363"/>
    </row>
    <row r="110" spans="1:18" ht="11.25">
      <c r="A110" s="277" t="s">
        <v>209</v>
      </c>
      <c r="B110" s="353"/>
      <c r="C110" s="362"/>
      <c r="D110" s="362"/>
      <c r="E110" s="362"/>
      <c r="F110" s="362"/>
      <c r="G110" s="362"/>
      <c r="H110" s="362"/>
      <c r="I110" s="362"/>
      <c r="J110" s="362"/>
      <c r="K110" s="362"/>
      <c r="L110" s="362"/>
      <c r="M110" s="362"/>
      <c r="N110" s="362"/>
      <c r="O110" s="362"/>
      <c r="P110" s="362"/>
      <c r="Q110" s="362"/>
      <c r="R110" s="363"/>
    </row>
    <row r="111" spans="1:18" ht="11.25">
      <c r="A111" s="360"/>
      <c r="B111" s="362"/>
      <c r="C111" s="362"/>
      <c r="D111" s="362"/>
      <c r="E111" s="362"/>
      <c r="F111" s="362"/>
      <c r="G111" s="362"/>
      <c r="H111" s="362"/>
      <c r="I111" s="362"/>
      <c r="J111" s="362"/>
      <c r="K111" s="362"/>
      <c r="L111" s="362"/>
      <c r="M111" s="362"/>
      <c r="N111" s="362"/>
      <c r="O111" s="362"/>
      <c r="P111" s="362"/>
      <c r="Q111" s="362"/>
      <c r="R111" s="363"/>
    </row>
    <row r="112" spans="1:18" ht="12" thickBot="1">
      <c r="A112" s="360"/>
      <c r="B112" s="362"/>
      <c r="C112" s="362"/>
      <c r="D112" s="362"/>
      <c r="E112" s="362"/>
      <c r="F112" s="362"/>
      <c r="G112" s="362"/>
      <c r="H112" s="362"/>
      <c r="I112" s="362"/>
      <c r="J112" s="362"/>
      <c r="K112" s="362"/>
      <c r="L112" s="362"/>
      <c r="M112" s="362"/>
      <c r="N112" s="362"/>
      <c r="O112" s="362"/>
      <c r="P112" s="362"/>
      <c r="Q112" s="362"/>
      <c r="R112" s="363"/>
    </row>
    <row r="113" spans="1:18" ht="11.25">
      <c r="A113" s="211" t="s">
        <v>113</v>
      </c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3"/>
      <c r="R113" s="363"/>
    </row>
    <row r="114" spans="1:18" ht="11.25">
      <c r="A114" s="184" t="s">
        <v>114</v>
      </c>
      <c r="B114" s="214"/>
      <c r="C114" s="214"/>
      <c r="D114" s="215"/>
      <c r="E114" s="216" t="s">
        <v>155</v>
      </c>
      <c r="F114" s="217"/>
      <c r="G114" s="214"/>
      <c r="H114" s="217"/>
      <c r="I114" s="214"/>
      <c r="J114" s="217"/>
      <c r="K114" s="214"/>
      <c r="L114" s="217"/>
      <c r="M114" s="217"/>
      <c r="N114" s="214"/>
      <c r="O114" s="217"/>
      <c r="P114" s="214"/>
      <c r="Q114" s="218"/>
      <c r="R114" s="363"/>
    </row>
    <row r="115" spans="1:18" ht="11.25">
      <c r="A115" s="257"/>
      <c r="B115" s="220"/>
      <c r="C115" s="220"/>
      <c r="D115" s="221"/>
      <c r="E115" s="222" t="s">
        <v>140</v>
      </c>
      <c r="F115" s="223" t="s">
        <v>142</v>
      </c>
      <c r="G115" s="220" t="s">
        <v>202</v>
      </c>
      <c r="H115" s="223" t="s">
        <v>203</v>
      </c>
      <c r="I115" s="220" t="s">
        <v>204</v>
      </c>
      <c r="J115" s="223" t="s">
        <v>145</v>
      </c>
      <c r="K115" s="220" t="s">
        <v>146</v>
      </c>
      <c r="L115" s="223" t="s">
        <v>205</v>
      </c>
      <c r="M115" s="223" t="s">
        <v>151</v>
      </c>
      <c r="N115" s="220" t="s">
        <v>206</v>
      </c>
      <c r="O115" s="223" t="s">
        <v>153</v>
      </c>
      <c r="P115" s="220" t="s">
        <v>152</v>
      </c>
      <c r="Q115" s="224" t="s">
        <v>154</v>
      </c>
      <c r="R115" s="363"/>
    </row>
    <row r="116" spans="1:18" ht="11.25">
      <c r="A116" s="225"/>
      <c r="B116" s="216" t="s">
        <v>115</v>
      </c>
      <c r="C116" s="216" t="s">
        <v>116</v>
      </c>
      <c r="D116" s="217" t="s">
        <v>117</v>
      </c>
      <c r="E116" s="264"/>
      <c r="F116" s="239"/>
      <c r="G116" s="264"/>
      <c r="H116" s="239"/>
      <c r="I116" s="264"/>
      <c r="J116" s="239"/>
      <c r="K116" s="264"/>
      <c r="L116" s="239"/>
      <c r="M116" s="239"/>
      <c r="N116" s="264"/>
      <c r="O116" s="239"/>
      <c r="P116" s="264"/>
      <c r="Q116" s="266"/>
      <c r="R116" s="363"/>
    </row>
    <row r="117" spans="1:18" ht="11.25">
      <c r="A117" s="160"/>
      <c r="B117" s="115"/>
      <c r="C117" s="115"/>
      <c r="D117" s="142"/>
      <c r="E117" s="112"/>
      <c r="F117" s="147"/>
      <c r="G117" s="112"/>
      <c r="H117" s="147"/>
      <c r="I117" s="112"/>
      <c r="J117" s="147"/>
      <c r="K117" s="112"/>
      <c r="L117" s="147"/>
      <c r="M117" s="147"/>
      <c r="N117" s="112"/>
      <c r="O117" s="147"/>
      <c r="P117" s="112"/>
      <c r="Q117" s="267"/>
      <c r="R117" s="363"/>
    </row>
    <row r="118" spans="1:18" ht="11.25">
      <c r="A118" s="164" t="s">
        <v>30</v>
      </c>
      <c r="B118" s="196" t="s">
        <v>118</v>
      </c>
      <c r="C118" s="121" t="s">
        <v>294</v>
      </c>
      <c r="D118" s="138" t="s">
        <v>100</v>
      </c>
      <c r="E118" s="123">
        <f aca="true" t="shared" si="4" ref="E118:Q118">SUM(E14*0.333333333333333+E122*0.333333333333333+E28*0.333333333333333)</f>
        <v>2.7777777777777732</v>
      </c>
      <c r="F118" s="153">
        <f t="shared" si="4"/>
        <v>3.55555555555555</v>
      </c>
      <c r="G118" s="123">
        <f t="shared" si="4"/>
        <v>2.888888888888884</v>
      </c>
      <c r="H118" s="153">
        <f t="shared" si="4"/>
        <v>2.722222222222218</v>
      </c>
      <c r="I118" s="123">
        <f t="shared" si="4"/>
        <v>0</v>
      </c>
      <c r="J118" s="153">
        <f t="shared" si="4"/>
        <v>3.277777777777773</v>
      </c>
      <c r="K118" s="123">
        <f t="shared" si="4"/>
        <v>3.55555555555555</v>
      </c>
      <c r="L118" s="153">
        <f t="shared" si="4"/>
        <v>2.6666666666666625</v>
      </c>
      <c r="M118" s="153">
        <f t="shared" si="4"/>
        <v>2.722222222222218</v>
      </c>
      <c r="N118" s="123">
        <f t="shared" si="4"/>
        <v>2.611111111111107</v>
      </c>
      <c r="O118" s="153">
        <f t="shared" si="4"/>
        <v>2.888888888888884</v>
      </c>
      <c r="P118" s="123">
        <f t="shared" si="4"/>
        <v>2.999999999999995</v>
      </c>
      <c r="Q118" s="185">
        <f t="shared" si="4"/>
        <v>2.555555555555552</v>
      </c>
      <c r="R118" s="363"/>
    </row>
    <row r="119" spans="1:18" ht="11.25">
      <c r="A119" s="163"/>
      <c r="B119" s="196"/>
      <c r="C119" s="121" t="s">
        <v>295</v>
      </c>
      <c r="D119" s="138"/>
      <c r="E119" s="124"/>
      <c r="F119" s="135"/>
      <c r="G119" s="124"/>
      <c r="H119" s="135"/>
      <c r="I119" s="124"/>
      <c r="J119" s="135"/>
      <c r="K119" s="124"/>
      <c r="L119" s="135"/>
      <c r="M119" s="135"/>
      <c r="N119" s="124"/>
      <c r="O119" s="135"/>
      <c r="P119" s="124"/>
      <c r="Q119" s="167"/>
      <c r="R119" s="363"/>
    </row>
    <row r="120" spans="1:18" ht="11.25">
      <c r="A120" s="210"/>
      <c r="B120" s="119"/>
      <c r="C120" s="122" t="s">
        <v>296</v>
      </c>
      <c r="D120" s="139"/>
      <c r="E120" s="195"/>
      <c r="F120" s="136"/>
      <c r="G120" s="195"/>
      <c r="H120" s="136"/>
      <c r="I120" s="195"/>
      <c r="J120" s="136"/>
      <c r="K120" s="195"/>
      <c r="L120" s="136"/>
      <c r="M120" s="136"/>
      <c r="N120" s="195"/>
      <c r="O120" s="136"/>
      <c r="P120" s="195"/>
      <c r="Q120" s="166"/>
      <c r="R120" s="363"/>
    </row>
    <row r="121" spans="1:18" ht="11.25">
      <c r="A121" s="344"/>
      <c r="B121" s="118"/>
      <c r="C121" s="118"/>
      <c r="D121" s="138"/>
      <c r="E121" s="118"/>
      <c r="F121" s="138"/>
      <c r="G121" s="118"/>
      <c r="H121" s="138"/>
      <c r="I121" s="118"/>
      <c r="J121" s="138"/>
      <c r="K121" s="118"/>
      <c r="L121" s="138"/>
      <c r="M121" s="138"/>
      <c r="N121" s="118"/>
      <c r="O121" s="138"/>
      <c r="P121" s="118"/>
      <c r="Q121" s="171"/>
      <c r="R121" s="363"/>
    </row>
    <row r="122" spans="1:18" ht="11.25">
      <c r="A122" s="168" t="s">
        <v>219</v>
      </c>
      <c r="B122" s="115" t="s">
        <v>126</v>
      </c>
      <c r="C122" s="151" t="s">
        <v>297</v>
      </c>
      <c r="D122" s="148" t="s">
        <v>100</v>
      </c>
      <c r="E122" s="125">
        <f aca="true" t="shared" si="5" ref="E122:Q122">SUM(E125*0.333333333333333+E127*0.333333333333333+E128*0.333333333333333)</f>
        <v>4.333333333333329</v>
      </c>
      <c r="F122" s="137">
        <f t="shared" si="5"/>
        <v>4.666666666666662</v>
      </c>
      <c r="G122" s="125">
        <f t="shared" si="5"/>
        <v>4.666666666666662</v>
      </c>
      <c r="H122" s="137">
        <f t="shared" si="5"/>
        <v>4.1666666666666625</v>
      </c>
      <c r="I122" s="125">
        <f t="shared" si="5"/>
        <v>0</v>
      </c>
      <c r="J122" s="137">
        <f t="shared" si="5"/>
        <v>3.833333333333329</v>
      </c>
      <c r="K122" s="125">
        <f t="shared" si="5"/>
        <v>4.666666666666662</v>
      </c>
      <c r="L122" s="137">
        <f t="shared" si="5"/>
        <v>3.9999999999999956</v>
      </c>
      <c r="M122" s="137">
        <f t="shared" si="5"/>
        <v>4.1666666666666625</v>
      </c>
      <c r="N122" s="125">
        <f t="shared" si="5"/>
        <v>3.833333333333329</v>
      </c>
      <c r="O122" s="137">
        <f t="shared" si="5"/>
        <v>4.666666666666662</v>
      </c>
      <c r="P122" s="125">
        <f t="shared" si="5"/>
        <v>4.999999999999995</v>
      </c>
      <c r="Q122" s="169">
        <f t="shared" si="5"/>
        <v>3.6666666666666625</v>
      </c>
      <c r="R122" s="363"/>
    </row>
    <row r="123" spans="1:18" ht="11.25">
      <c r="A123" s="170"/>
      <c r="B123" s="121" t="s">
        <v>127</v>
      </c>
      <c r="C123" s="121" t="s">
        <v>298</v>
      </c>
      <c r="D123" s="138"/>
      <c r="E123" s="118"/>
      <c r="F123" s="138"/>
      <c r="G123" s="118"/>
      <c r="H123" s="138"/>
      <c r="I123" s="118"/>
      <c r="J123" s="138"/>
      <c r="K123" s="118"/>
      <c r="L123" s="138"/>
      <c r="M123" s="138"/>
      <c r="N123" s="118"/>
      <c r="O123" s="138"/>
      <c r="P123" s="118"/>
      <c r="Q123" s="171"/>
      <c r="R123" s="363"/>
    </row>
    <row r="124" spans="1:18" ht="11.25">
      <c r="A124" s="170"/>
      <c r="B124" s="121" t="s">
        <v>128</v>
      </c>
      <c r="C124" s="121"/>
      <c r="D124" s="138"/>
      <c r="E124" s="118"/>
      <c r="F124" s="138"/>
      <c r="G124" s="118"/>
      <c r="H124" s="138"/>
      <c r="I124" s="118"/>
      <c r="J124" s="138"/>
      <c r="K124" s="118"/>
      <c r="L124" s="138"/>
      <c r="M124" s="138"/>
      <c r="N124" s="118"/>
      <c r="O124" s="138"/>
      <c r="P124" s="118"/>
      <c r="Q124" s="171"/>
      <c r="R124" s="363"/>
    </row>
    <row r="125" spans="1:18" ht="11.25">
      <c r="A125" s="174" t="s">
        <v>14</v>
      </c>
      <c r="B125" s="121" t="s">
        <v>129</v>
      </c>
      <c r="C125" s="121" t="s">
        <v>130</v>
      </c>
      <c r="D125" s="138" t="s">
        <v>100</v>
      </c>
      <c r="E125" s="198">
        <v>4</v>
      </c>
      <c r="F125" s="140">
        <v>5</v>
      </c>
      <c r="G125" s="198">
        <v>5</v>
      </c>
      <c r="H125" s="140">
        <v>4.5</v>
      </c>
      <c r="I125" s="198">
        <v>0</v>
      </c>
      <c r="J125" s="140">
        <v>4</v>
      </c>
      <c r="K125" s="198">
        <v>5</v>
      </c>
      <c r="L125" s="140">
        <v>4</v>
      </c>
      <c r="M125" s="140">
        <v>5</v>
      </c>
      <c r="N125" s="263">
        <v>3.5</v>
      </c>
      <c r="O125" s="140">
        <v>5</v>
      </c>
      <c r="P125" s="198">
        <v>5</v>
      </c>
      <c r="Q125" s="175">
        <v>5</v>
      </c>
      <c r="R125" s="363"/>
    </row>
    <row r="126" spans="1:18" ht="11.25">
      <c r="A126" s="170"/>
      <c r="B126" s="121" t="s">
        <v>131</v>
      </c>
      <c r="C126" s="121"/>
      <c r="D126" s="138"/>
      <c r="E126" s="118"/>
      <c r="F126" s="138"/>
      <c r="G126" s="118"/>
      <c r="H126" s="138"/>
      <c r="I126" s="118"/>
      <c r="J126" s="138"/>
      <c r="K126" s="118"/>
      <c r="L126" s="138"/>
      <c r="M126" s="138"/>
      <c r="N126" s="118"/>
      <c r="O126" s="138"/>
      <c r="P126" s="118"/>
      <c r="Q126" s="171"/>
      <c r="R126" s="363"/>
    </row>
    <row r="127" spans="1:18" ht="11.25">
      <c r="A127" s="174" t="s">
        <v>18</v>
      </c>
      <c r="B127" s="121" t="s">
        <v>132</v>
      </c>
      <c r="C127" s="121" t="s">
        <v>133</v>
      </c>
      <c r="D127" s="138" t="s">
        <v>100</v>
      </c>
      <c r="E127" s="198">
        <v>3</v>
      </c>
      <c r="F127" s="140">
        <v>3</v>
      </c>
      <c r="G127" s="198">
        <v>3</v>
      </c>
      <c r="H127" s="140">
        <v>2</v>
      </c>
      <c r="I127" s="198">
        <v>0</v>
      </c>
      <c r="J127" s="140">
        <v>1.5</v>
      </c>
      <c r="K127" s="198">
        <v>3</v>
      </c>
      <c r="L127" s="140">
        <v>2</v>
      </c>
      <c r="M127" s="140">
        <v>1.5</v>
      </c>
      <c r="N127" s="198">
        <v>2</v>
      </c>
      <c r="O127" s="140">
        <v>3</v>
      </c>
      <c r="P127" s="198">
        <v>4</v>
      </c>
      <c r="Q127" s="175">
        <v>0</v>
      </c>
      <c r="R127" s="363"/>
    </row>
    <row r="128" spans="1:18" ht="12" thickBot="1">
      <c r="A128" s="345" t="s">
        <v>22</v>
      </c>
      <c r="B128" s="192" t="s">
        <v>134</v>
      </c>
      <c r="C128" s="192" t="s">
        <v>135</v>
      </c>
      <c r="D128" s="180" t="s">
        <v>100</v>
      </c>
      <c r="E128" s="347">
        <v>6</v>
      </c>
      <c r="F128" s="346">
        <v>6</v>
      </c>
      <c r="G128" s="347">
        <v>6</v>
      </c>
      <c r="H128" s="346">
        <v>6</v>
      </c>
      <c r="I128" s="347">
        <v>0</v>
      </c>
      <c r="J128" s="346">
        <v>6</v>
      </c>
      <c r="K128" s="347">
        <v>6</v>
      </c>
      <c r="L128" s="346">
        <v>6</v>
      </c>
      <c r="M128" s="346">
        <v>6</v>
      </c>
      <c r="N128" s="347">
        <v>6</v>
      </c>
      <c r="O128" s="346">
        <v>6</v>
      </c>
      <c r="P128" s="347">
        <v>6</v>
      </c>
      <c r="Q128" s="349">
        <v>6</v>
      </c>
      <c r="R128" s="363"/>
    </row>
    <row r="129" spans="1:18" ht="11.25">
      <c r="A129" s="360"/>
      <c r="B129" s="362"/>
      <c r="C129" s="362"/>
      <c r="D129" s="362"/>
      <c r="E129" s="362"/>
      <c r="F129" s="362"/>
      <c r="G129" s="362"/>
      <c r="H129" s="362"/>
      <c r="I129" s="362"/>
      <c r="J129" s="362"/>
      <c r="K129" s="362"/>
      <c r="L129" s="362"/>
      <c r="M129" s="362"/>
      <c r="N129" s="362"/>
      <c r="O129" s="362"/>
      <c r="P129" s="362"/>
      <c r="Q129" s="362"/>
      <c r="R129" s="363"/>
    </row>
    <row r="130" spans="1:18" ht="11.25">
      <c r="A130" s="360"/>
      <c r="B130" s="362"/>
      <c r="C130" s="362"/>
      <c r="D130" s="362"/>
      <c r="E130" s="362"/>
      <c r="F130" s="362"/>
      <c r="G130" s="362"/>
      <c r="H130" s="362"/>
      <c r="I130" s="362"/>
      <c r="J130" s="362"/>
      <c r="K130" s="362"/>
      <c r="L130" s="362"/>
      <c r="M130" s="362"/>
      <c r="N130" s="362"/>
      <c r="O130" s="362"/>
      <c r="P130" s="362"/>
      <c r="Q130" s="362"/>
      <c r="R130" s="363"/>
    </row>
    <row r="131" spans="1:18" ht="11.25">
      <c r="A131" s="360"/>
      <c r="B131" s="362"/>
      <c r="C131" s="362"/>
      <c r="D131" s="362"/>
      <c r="E131" s="362"/>
      <c r="F131" s="362"/>
      <c r="G131" s="362"/>
      <c r="H131" s="362"/>
      <c r="I131" s="362"/>
      <c r="J131" s="362"/>
      <c r="K131" s="362"/>
      <c r="L131" s="362"/>
      <c r="M131" s="362"/>
      <c r="N131" s="362"/>
      <c r="O131" s="362"/>
      <c r="P131" s="362"/>
      <c r="Q131" s="362"/>
      <c r="R131" s="363"/>
    </row>
    <row r="132" spans="1:18" ht="11.25">
      <c r="A132" s="360"/>
      <c r="B132" s="362"/>
      <c r="C132" s="362"/>
      <c r="D132" s="362"/>
      <c r="E132" s="362"/>
      <c r="F132" s="362"/>
      <c r="G132" s="362"/>
      <c r="H132" s="362"/>
      <c r="I132" s="362"/>
      <c r="J132" s="362"/>
      <c r="K132" s="362"/>
      <c r="L132" s="362"/>
      <c r="M132" s="362"/>
      <c r="N132" s="362"/>
      <c r="O132" s="362"/>
      <c r="P132" s="362"/>
      <c r="Q132" s="362"/>
      <c r="R132" s="363"/>
    </row>
    <row r="133" spans="1:18" ht="12" thickBot="1">
      <c r="A133" s="360"/>
      <c r="B133" s="362"/>
      <c r="C133" s="362"/>
      <c r="D133" s="362"/>
      <c r="E133" s="362"/>
      <c r="F133" s="362"/>
      <c r="G133" s="362"/>
      <c r="H133" s="362"/>
      <c r="I133" s="362"/>
      <c r="J133" s="362"/>
      <c r="K133" s="362"/>
      <c r="L133" s="362"/>
      <c r="M133" s="362"/>
      <c r="N133" s="362"/>
      <c r="O133" s="362"/>
      <c r="P133" s="362"/>
      <c r="Q133" s="362"/>
      <c r="R133" s="363"/>
    </row>
    <row r="134" spans="1:18" ht="11.25">
      <c r="A134" s="229" t="s">
        <v>113</v>
      </c>
      <c r="B134" s="230"/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1"/>
      <c r="R134" s="363"/>
    </row>
    <row r="135" spans="1:18" ht="11.25">
      <c r="A135" s="184" t="s">
        <v>156</v>
      </c>
      <c r="B135" s="214"/>
      <c r="C135" s="214"/>
      <c r="D135" s="232"/>
      <c r="E135" s="217" t="s">
        <v>155</v>
      </c>
      <c r="F135" s="214"/>
      <c r="G135" s="217"/>
      <c r="H135" s="214"/>
      <c r="I135" s="217"/>
      <c r="J135" s="214"/>
      <c r="K135" s="217"/>
      <c r="L135" s="214"/>
      <c r="M135" s="217"/>
      <c r="N135" s="214"/>
      <c r="O135" s="217"/>
      <c r="P135" s="214"/>
      <c r="Q135" s="218"/>
      <c r="R135" s="363"/>
    </row>
    <row r="136" spans="1:18" ht="11.25">
      <c r="A136" s="258"/>
      <c r="B136" s="236"/>
      <c r="C136" s="236"/>
      <c r="D136" s="236"/>
      <c r="E136" s="223" t="s">
        <v>140</v>
      </c>
      <c r="F136" s="220" t="s">
        <v>142</v>
      </c>
      <c r="G136" s="223" t="s">
        <v>202</v>
      </c>
      <c r="H136" s="220" t="s">
        <v>203</v>
      </c>
      <c r="I136" s="223" t="s">
        <v>204</v>
      </c>
      <c r="J136" s="220" t="s">
        <v>145</v>
      </c>
      <c r="K136" s="223" t="s">
        <v>146</v>
      </c>
      <c r="L136" s="220" t="s">
        <v>205</v>
      </c>
      <c r="M136" s="223" t="s">
        <v>151</v>
      </c>
      <c r="N136" s="220" t="s">
        <v>206</v>
      </c>
      <c r="O136" s="223" t="s">
        <v>153</v>
      </c>
      <c r="P136" s="220" t="s">
        <v>152</v>
      </c>
      <c r="Q136" s="224" t="s">
        <v>154</v>
      </c>
      <c r="R136" s="363"/>
    </row>
    <row r="137" spans="1:18" ht="11.25">
      <c r="A137" s="237"/>
      <c r="B137" s="238" t="s">
        <v>115</v>
      </c>
      <c r="C137" s="239" t="s">
        <v>116</v>
      </c>
      <c r="D137" s="240" t="s">
        <v>117</v>
      </c>
      <c r="E137" s="239"/>
      <c r="F137" s="247"/>
      <c r="G137" s="241"/>
      <c r="H137" s="247"/>
      <c r="I137" s="241"/>
      <c r="J137" s="247"/>
      <c r="K137" s="241"/>
      <c r="L137" s="247"/>
      <c r="M137" s="241"/>
      <c r="N137" s="247"/>
      <c r="O137" s="241"/>
      <c r="P137" s="247"/>
      <c r="Q137" s="242"/>
      <c r="R137" s="363"/>
    </row>
    <row r="138" spans="1:18" ht="11.25">
      <c r="A138" s="170"/>
      <c r="B138" s="128"/>
      <c r="C138" s="138"/>
      <c r="D138" s="122"/>
      <c r="E138" s="138"/>
      <c r="F138" s="118"/>
      <c r="G138" s="138"/>
      <c r="H138" s="118"/>
      <c r="I138" s="138"/>
      <c r="J138" s="118"/>
      <c r="K138" s="138"/>
      <c r="L138" s="118"/>
      <c r="M138" s="138"/>
      <c r="N138" s="118"/>
      <c r="O138" s="138"/>
      <c r="P138" s="118"/>
      <c r="Q138" s="171"/>
      <c r="R138" s="363"/>
    </row>
    <row r="139" spans="1:18" ht="11.25">
      <c r="A139" s="184" t="s">
        <v>73</v>
      </c>
      <c r="B139" s="131" t="s">
        <v>157</v>
      </c>
      <c r="C139" s="148" t="s">
        <v>299</v>
      </c>
      <c r="D139" s="151" t="s">
        <v>100</v>
      </c>
      <c r="E139" s="153">
        <f>SUM(E46*0.2+E154*0.2+E58*0.2+E61*0.2+E66*0.2)</f>
        <v>2.8480000000000003</v>
      </c>
      <c r="F139" s="153">
        <f aca="true" t="shared" si="6" ref="F139:P139">SUM(F46*0.2+F154*0.2+F58*0.2+F61*0.2+F66*0.2)</f>
        <v>2.1</v>
      </c>
      <c r="G139" s="153">
        <f t="shared" si="6"/>
        <v>1.8600000000000003</v>
      </c>
      <c r="H139" s="153">
        <f t="shared" si="6"/>
        <v>2.258</v>
      </c>
      <c r="I139" s="153">
        <f t="shared" si="6"/>
        <v>0.24000000000000005</v>
      </c>
      <c r="J139" s="153">
        <f t="shared" si="6"/>
        <v>3.5040000000000004</v>
      </c>
      <c r="K139" s="153">
        <f t="shared" si="6"/>
        <v>1.1</v>
      </c>
      <c r="L139" s="153">
        <f t="shared" si="6"/>
        <v>2.2520000000000002</v>
      </c>
      <c r="M139" s="153">
        <f t="shared" si="6"/>
        <v>2.2760000000000002</v>
      </c>
      <c r="N139" s="153">
        <f t="shared" si="6"/>
        <v>2.6660000000000004</v>
      </c>
      <c r="O139" s="153">
        <f t="shared" si="6"/>
        <v>2.1</v>
      </c>
      <c r="P139" s="153">
        <f t="shared" si="6"/>
        <v>2.7960000000000003</v>
      </c>
      <c r="Q139" s="185" t="s">
        <v>183</v>
      </c>
      <c r="R139" s="363"/>
    </row>
    <row r="140" spans="1:18" ht="11.25">
      <c r="A140" s="163"/>
      <c r="B140" s="127"/>
      <c r="C140" s="138" t="s">
        <v>300</v>
      </c>
      <c r="D140" s="121"/>
      <c r="E140" s="135"/>
      <c r="F140" s="124"/>
      <c r="G140" s="135"/>
      <c r="H140" s="124"/>
      <c r="I140" s="135"/>
      <c r="J140" s="124"/>
      <c r="K140" s="135"/>
      <c r="L140" s="124"/>
      <c r="M140" s="135"/>
      <c r="N140" s="124"/>
      <c r="O140" s="135"/>
      <c r="P140" s="124"/>
      <c r="Q140" s="167"/>
      <c r="R140" s="363"/>
    </row>
    <row r="141" spans="1:18" ht="11.25">
      <c r="A141" s="170"/>
      <c r="B141" s="128"/>
      <c r="C141" s="138" t="s">
        <v>301</v>
      </c>
      <c r="D141" s="121"/>
      <c r="E141" s="138"/>
      <c r="F141" s="118"/>
      <c r="G141" s="138"/>
      <c r="H141" s="118"/>
      <c r="I141" s="138"/>
      <c r="J141" s="118"/>
      <c r="K141" s="138"/>
      <c r="L141" s="118"/>
      <c r="M141" s="138"/>
      <c r="N141" s="118"/>
      <c r="O141" s="138"/>
      <c r="P141" s="118"/>
      <c r="Q141" s="171"/>
      <c r="R141" s="363"/>
    </row>
    <row r="142" spans="1:18" ht="11.25">
      <c r="A142" s="163"/>
      <c r="B142" s="127"/>
      <c r="C142" s="138" t="s">
        <v>302</v>
      </c>
      <c r="D142" s="121"/>
      <c r="E142" s="154"/>
      <c r="F142" s="144"/>
      <c r="G142" s="154"/>
      <c r="H142" s="144"/>
      <c r="I142" s="154"/>
      <c r="J142" s="144"/>
      <c r="K142" s="154"/>
      <c r="L142" s="144"/>
      <c r="M142" s="154"/>
      <c r="N142" s="144"/>
      <c r="O142" s="154"/>
      <c r="P142" s="144"/>
      <c r="Q142" s="186"/>
      <c r="R142" s="363"/>
    </row>
    <row r="143" spans="1:18" ht="12" thickBot="1">
      <c r="A143" s="179"/>
      <c r="B143" s="191"/>
      <c r="C143" s="180" t="s">
        <v>303</v>
      </c>
      <c r="D143" s="192"/>
      <c r="E143" s="180"/>
      <c r="F143" s="200"/>
      <c r="G143" s="180"/>
      <c r="H143" s="200"/>
      <c r="I143" s="180"/>
      <c r="J143" s="200"/>
      <c r="K143" s="180"/>
      <c r="L143" s="200"/>
      <c r="M143" s="180"/>
      <c r="N143" s="200"/>
      <c r="O143" s="180"/>
      <c r="P143" s="200"/>
      <c r="Q143" s="181"/>
      <c r="R143" s="363"/>
    </row>
    <row r="144" spans="1:18" ht="11.25">
      <c r="A144" s="360"/>
      <c r="B144" s="362"/>
      <c r="C144" s="362"/>
      <c r="D144" s="362"/>
      <c r="E144" s="362"/>
      <c r="F144" s="362"/>
      <c r="G144" s="362"/>
      <c r="H144" s="362"/>
      <c r="I144" s="362"/>
      <c r="J144" s="362"/>
      <c r="K144" s="362"/>
      <c r="L144" s="362"/>
      <c r="M144" s="362"/>
      <c r="N144" s="362"/>
      <c r="O144" s="362"/>
      <c r="P144" s="362"/>
      <c r="Q144" s="362"/>
      <c r="R144" s="363"/>
    </row>
    <row r="145" spans="1:18" ht="11.25">
      <c r="A145" s="360"/>
      <c r="B145" s="362"/>
      <c r="C145" s="362"/>
      <c r="D145" s="362"/>
      <c r="E145" s="362"/>
      <c r="F145" s="362"/>
      <c r="G145" s="362"/>
      <c r="H145" s="362"/>
      <c r="I145" s="362"/>
      <c r="J145" s="362"/>
      <c r="K145" s="362"/>
      <c r="L145" s="362"/>
      <c r="M145" s="362"/>
      <c r="N145" s="362"/>
      <c r="O145" s="362"/>
      <c r="P145" s="362"/>
      <c r="Q145" s="362"/>
      <c r="R145" s="363"/>
    </row>
    <row r="146" spans="1:18" ht="11.25">
      <c r="A146" s="360"/>
      <c r="B146" s="362"/>
      <c r="C146" s="362"/>
      <c r="D146" s="362"/>
      <c r="E146" s="362"/>
      <c r="F146" s="362"/>
      <c r="G146" s="362"/>
      <c r="H146" s="362"/>
      <c r="I146" s="362"/>
      <c r="J146" s="362"/>
      <c r="K146" s="362"/>
      <c r="L146" s="362"/>
      <c r="M146" s="362"/>
      <c r="N146" s="362"/>
      <c r="O146" s="362"/>
      <c r="P146" s="362"/>
      <c r="Q146" s="362"/>
      <c r="R146" s="363"/>
    </row>
    <row r="147" spans="1:18" ht="11.25">
      <c r="A147" s="360"/>
      <c r="B147" s="362"/>
      <c r="C147" s="362"/>
      <c r="D147" s="362"/>
      <c r="E147" s="362"/>
      <c r="F147" s="362"/>
      <c r="G147" s="362"/>
      <c r="H147" s="362"/>
      <c r="I147" s="362"/>
      <c r="J147" s="362"/>
      <c r="K147" s="362"/>
      <c r="L147" s="362"/>
      <c r="M147" s="362"/>
      <c r="N147" s="362"/>
      <c r="O147" s="362"/>
      <c r="P147" s="362"/>
      <c r="Q147" s="362"/>
      <c r="R147" s="363"/>
    </row>
    <row r="148" spans="1:18" ht="12" thickBot="1">
      <c r="A148" s="360"/>
      <c r="B148" s="362"/>
      <c r="C148" s="362"/>
      <c r="D148" s="362"/>
      <c r="E148" s="362"/>
      <c r="F148" s="362"/>
      <c r="G148" s="362"/>
      <c r="H148" s="362"/>
      <c r="I148" s="362"/>
      <c r="J148" s="362"/>
      <c r="K148" s="362"/>
      <c r="L148" s="362"/>
      <c r="M148" s="362"/>
      <c r="N148" s="362"/>
      <c r="O148" s="362"/>
      <c r="P148" s="362"/>
      <c r="Q148" s="362"/>
      <c r="R148" s="363"/>
    </row>
    <row r="149" spans="1:18" ht="11.25">
      <c r="A149" s="229" t="s">
        <v>113</v>
      </c>
      <c r="B149" s="254"/>
      <c r="C149" s="255"/>
      <c r="D149" s="230"/>
      <c r="E149" s="230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1"/>
      <c r="R149" s="363"/>
    </row>
    <row r="150" spans="1:18" ht="11.25">
      <c r="A150" s="259" t="s">
        <v>189</v>
      </c>
      <c r="B150" s="260"/>
      <c r="C150" s="226"/>
      <c r="D150" s="232"/>
      <c r="E150" s="217" t="s">
        <v>155</v>
      </c>
      <c r="F150" s="214"/>
      <c r="G150" s="217"/>
      <c r="H150" s="214"/>
      <c r="I150" s="217"/>
      <c r="J150" s="214"/>
      <c r="K150" s="217"/>
      <c r="L150" s="214"/>
      <c r="M150" s="217"/>
      <c r="N150" s="214"/>
      <c r="O150" s="217"/>
      <c r="P150" s="214"/>
      <c r="Q150" s="218"/>
      <c r="R150" s="363"/>
    </row>
    <row r="151" spans="1:18" ht="11.25">
      <c r="A151" s="261"/>
      <c r="B151" s="262"/>
      <c r="C151" s="236"/>
      <c r="D151" s="236"/>
      <c r="E151" s="223" t="s">
        <v>140</v>
      </c>
      <c r="F151" s="220" t="s">
        <v>142</v>
      </c>
      <c r="G151" s="223" t="s">
        <v>202</v>
      </c>
      <c r="H151" s="220" t="s">
        <v>203</v>
      </c>
      <c r="I151" s="223" t="s">
        <v>204</v>
      </c>
      <c r="J151" s="220" t="s">
        <v>145</v>
      </c>
      <c r="K151" s="223" t="s">
        <v>146</v>
      </c>
      <c r="L151" s="220" t="s">
        <v>205</v>
      </c>
      <c r="M151" s="223" t="s">
        <v>151</v>
      </c>
      <c r="N151" s="220" t="s">
        <v>206</v>
      </c>
      <c r="O151" s="223" t="s">
        <v>153</v>
      </c>
      <c r="P151" s="220" t="s">
        <v>152</v>
      </c>
      <c r="Q151" s="224" t="s">
        <v>154</v>
      </c>
      <c r="R151" s="363"/>
    </row>
    <row r="152" spans="1:18" ht="11.25">
      <c r="A152" s="219"/>
      <c r="B152" s="223" t="s">
        <v>115</v>
      </c>
      <c r="C152" s="238" t="s">
        <v>116</v>
      </c>
      <c r="D152" s="240" t="s">
        <v>117</v>
      </c>
      <c r="E152" s="239"/>
      <c r="F152" s="264"/>
      <c r="G152" s="241"/>
      <c r="H152" s="247"/>
      <c r="I152" s="241"/>
      <c r="J152" s="247"/>
      <c r="K152" s="241"/>
      <c r="L152" s="247"/>
      <c r="M152" s="241"/>
      <c r="N152" s="247"/>
      <c r="O152" s="241"/>
      <c r="P152" s="247"/>
      <c r="Q152" s="242"/>
      <c r="R152" s="363"/>
    </row>
    <row r="153" spans="1:18" ht="11.25">
      <c r="A153" s="170"/>
      <c r="B153" s="138"/>
      <c r="C153" s="128"/>
      <c r="D153" s="121"/>
      <c r="E153" s="138"/>
      <c r="F153" s="118"/>
      <c r="G153" s="138"/>
      <c r="H153" s="118"/>
      <c r="I153" s="138"/>
      <c r="J153" s="118"/>
      <c r="K153" s="138"/>
      <c r="L153" s="118"/>
      <c r="M153" s="138"/>
      <c r="N153" s="118"/>
      <c r="O153" s="138"/>
      <c r="P153" s="118"/>
      <c r="Q153" s="171"/>
      <c r="R153" s="363"/>
    </row>
    <row r="154" spans="1:18" ht="11.25">
      <c r="A154" s="184" t="s">
        <v>111</v>
      </c>
      <c r="B154" s="142" t="s">
        <v>190</v>
      </c>
      <c r="C154" s="130" t="s">
        <v>304</v>
      </c>
      <c r="D154" s="151" t="s">
        <v>100</v>
      </c>
      <c r="E154" s="153">
        <f>SUM(E87*0.2+E91*0.2+E94*0.2+E97*0.2+E101*0.2)</f>
        <v>3.24</v>
      </c>
      <c r="F154" s="153">
        <f aca="true" t="shared" si="7" ref="F154:P154">SUM(F87*0.2+F91*0.2+F94*0.2+F97*0.2+F101*0.2)</f>
        <v>2.5</v>
      </c>
      <c r="G154" s="153">
        <f t="shared" si="7"/>
        <v>3.3000000000000003</v>
      </c>
      <c r="H154" s="153">
        <f t="shared" si="7"/>
        <v>3.7900000000000005</v>
      </c>
      <c r="I154" s="153">
        <f t="shared" si="7"/>
        <v>1.2000000000000002</v>
      </c>
      <c r="J154" s="153">
        <f t="shared" si="7"/>
        <v>2.5200000000000005</v>
      </c>
      <c r="K154" s="153">
        <f t="shared" si="7"/>
        <v>2.5</v>
      </c>
      <c r="L154" s="153">
        <f t="shared" si="7"/>
        <v>3.7600000000000002</v>
      </c>
      <c r="M154" s="153">
        <f t="shared" si="7"/>
        <v>2.38</v>
      </c>
      <c r="N154" s="153">
        <f t="shared" si="7"/>
        <v>4.33</v>
      </c>
      <c r="O154" s="153">
        <f t="shared" si="7"/>
        <v>2.5</v>
      </c>
      <c r="P154" s="153">
        <f t="shared" si="7"/>
        <v>3.9800000000000004</v>
      </c>
      <c r="Q154" s="153" t="s">
        <v>220</v>
      </c>
      <c r="R154" s="363"/>
    </row>
    <row r="155" spans="1:18" ht="11.25">
      <c r="A155" s="163"/>
      <c r="B155" s="133"/>
      <c r="C155" s="128" t="s">
        <v>305</v>
      </c>
      <c r="D155" s="121"/>
      <c r="E155" s="135"/>
      <c r="F155" s="124"/>
      <c r="G155" s="135"/>
      <c r="H155" s="124"/>
      <c r="I155" s="135"/>
      <c r="J155" s="124"/>
      <c r="K155" s="135"/>
      <c r="L155" s="124"/>
      <c r="M155" s="135"/>
      <c r="N155" s="124"/>
      <c r="O155" s="135"/>
      <c r="P155" s="124"/>
      <c r="Q155" s="270"/>
      <c r="R155" s="363"/>
    </row>
    <row r="156" spans="1:18" ht="12.75">
      <c r="A156" s="10"/>
      <c r="B156" s="138"/>
      <c r="C156" s="128" t="s">
        <v>306</v>
      </c>
      <c r="D156" s="121"/>
      <c r="E156" s="138"/>
      <c r="F156" s="118"/>
      <c r="G156" s="138"/>
      <c r="H156" s="118"/>
      <c r="I156" s="138"/>
      <c r="J156" s="118"/>
      <c r="K156" s="138"/>
      <c r="L156" s="118"/>
      <c r="M156" s="138"/>
      <c r="N156" s="118"/>
      <c r="O156" s="138"/>
      <c r="P156" s="118"/>
      <c r="Q156" s="271"/>
      <c r="R156" s="363"/>
    </row>
    <row r="157" spans="1:18" ht="12" thickBot="1">
      <c r="A157" s="162"/>
      <c r="B157" s="143"/>
      <c r="C157" s="350" t="s">
        <v>307</v>
      </c>
      <c r="D157" s="122"/>
      <c r="E157" s="155"/>
      <c r="F157" s="145"/>
      <c r="G157" s="155"/>
      <c r="H157" s="145"/>
      <c r="I157" s="155"/>
      <c r="J157" s="145"/>
      <c r="K157" s="155"/>
      <c r="L157" s="145"/>
      <c r="M157" s="155"/>
      <c r="N157" s="145"/>
      <c r="O157" s="155"/>
      <c r="P157" s="145"/>
      <c r="Q157" s="272"/>
      <c r="R157" s="363"/>
    </row>
    <row r="158" spans="1:18" ht="11.25">
      <c r="A158" s="360"/>
      <c r="B158" s="362"/>
      <c r="C158" s="362"/>
      <c r="D158" s="362"/>
      <c r="E158" s="362"/>
      <c r="F158" s="362"/>
      <c r="G158" s="362"/>
      <c r="H158" s="362"/>
      <c r="I158" s="362"/>
      <c r="J158" s="362"/>
      <c r="K158" s="362"/>
      <c r="L158" s="362"/>
      <c r="M158" s="362"/>
      <c r="N158" s="362"/>
      <c r="O158" s="362"/>
      <c r="P158" s="362"/>
      <c r="Q158" s="362"/>
      <c r="R158" s="363"/>
    </row>
    <row r="159" spans="1:18" ht="11.25">
      <c r="A159" s="360"/>
      <c r="B159" s="362"/>
      <c r="C159" s="362"/>
      <c r="D159" s="362"/>
      <c r="E159" s="362"/>
      <c r="F159" s="362"/>
      <c r="G159" s="362"/>
      <c r="H159" s="362"/>
      <c r="I159" s="362"/>
      <c r="J159" s="362"/>
      <c r="K159" s="362"/>
      <c r="L159" s="362"/>
      <c r="M159" s="362"/>
      <c r="N159" s="362"/>
      <c r="O159" s="362"/>
      <c r="P159" s="362"/>
      <c r="Q159" s="362"/>
      <c r="R159" s="363"/>
    </row>
    <row r="160" spans="1:18" ht="12" thickBot="1">
      <c r="A160" s="367"/>
      <c r="B160" s="368"/>
      <c r="C160" s="368"/>
      <c r="D160" s="368"/>
      <c r="E160" s="368"/>
      <c r="F160" s="368"/>
      <c r="G160" s="368"/>
      <c r="H160" s="368"/>
      <c r="I160" s="368"/>
      <c r="J160" s="368"/>
      <c r="K160" s="368"/>
      <c r="L160" s="368"/>
      <c r="M160" s="368"/>
      <c r="N160" s="368"/>
      <c r="O160" s="368"/>
      <c r="P160" s="368"/>
      <c r="Q160" s="368"/>
      <c r="R160" s="366"/>
    </row>
    <row r="165" ht="12" thickBot="1"/>
    <row r="166" spans="1:18" ht="11.25">
      <c r="A166" s="351" t="s">
        <v>207</v>
      </c>
      <c r="B166" s="352"/>
      <c r="C166" s="364"/>
      <c r="D166" s="364"/>
      <c r="E166" s="364"/>
      <c r="F166" s="364"/>
      <c r="G166" s="364"/>
      <c r="H166" s="364"/>
      <c r="I166" s="364"/>
      <c r="J166" s="364"/>
      <c r="K166" s="364"/>
      <c r="L166" s="364"/>
      <c r="M166" s="364"/>
      <c r="N166" s="364"/>
      <c r="O166" s="364"/>
      <c r="P166" s="364"/>
      <c r="Q166" s="364"/>
      <c r="R166" s="365"/>
    </row>
    <row r="167" spans="1:18" ht="11.25">
      <c r="A167" s="360"/>
      <c r="B167" s="362"/>
      <c r="C167" s="362"/>
      <c r="D167" s="362"/>
      <c r="E167" s="362"/>
      <c r="F167" s="362"/>
      <c r="G167" s="362"/>
      <c r="H167" s="362"/>
      <c r="I167" s="362"/>
      <c r="J167" s="362"/>
      <c r="K167" s="362"/>
      <c r="L167" s="362"/>
      <c r="M167" s="362"/>
      <c r="N167" s="362"/>
      <c r="O167" s="362"/>
      <c r="P167" s="362"/>
      <c r="Q167" s="362"/>
      <c r="R167" s="363"/>
    </row>
    <row r="168" spans="1:18" ht="11.25">
      <c r="A168" s="277" t="s">
        <v>210</v>
      </c>
      <c r="B168" s="353"/>
      <c r="C168" s="362"/>
      <c r="D168" s="362"/>
      <c r="E168" s="362"/>
      <c r="F168" s="362"/>
      <c r="G168" s="362"/>
      <c r="H168" s="362"/>
      <c r="I168" s="362"/>
      <c r="J168" s="362"/>
      <c r="K168" s="362"/>
      <c r="L168" s="362"/>
      <c r="M168" s="362"/>
      <c r="N168" s="362"/>
      <c r="O168" s="362"/>
      <c r="P168" s="362"/>
      <c r="Q168" s="362"/>
      <c r="R168" s="363"/>
    </row>
    <row r="169" spans="1:18" ht="11.25">
      <c r="A169" s="360"/>
      <c r="B169" s="362"/>
      <c r="C169" s="362"/>
      <c r="D169" s="362"/>
      <c r="E169" s="362"/>
      <c r="F169" s="362"/>
      <c r="G169" s="362"/>
      <c r="H169" s="362"/>
      <c r="I169" s="362"/>
      <c r="J169" s="362"/>
      <c r="K169" s="362"/>
      <c r="L169" s="362"/>
      <c r="M169" s="362"/>
      <c r="N169" s="362"/>
      <c r="O169" s="362"/>
      <c r="P169" s="362"/>
      <c r="Q169" s="362"/>
      <c r="R169" s="363"/>
    </row>
    <row r="170" spans="1:18" ht="12" thickBot="1">
      <c r="A170" s="360"/>
      <c r="B170" s="362"/>
      <c r="C170" s="362"/>
      <c r="D170" s="362"/>
      <c r="E170" s="362"/>
      <c r="F170" s="362"/>
      <c r="G170" s="362"/>
      <c r="H170" s="362"/>
      <c r="I170" s="362"/>
      <c r="J170" s="362"/>
      <c r="K170" s="362"/>
      <c r="L170" s="362"/>
      <c r="M170" s="362"/>
      <c r="N170" s="362"/>
      <c r="O170" s="362"/>
      <c r="P170" s="362"/>
      <c r="Q170" s="362"/>
      <c r="R170" s="363"/>
    </row>
    <row r="171" spans="1:18" ht="11.25">
      <c r="A171" s="211" t="s">
        <v>113</v>
      </c>
      <c r="B171" s="212"/>
      <c r="C171" s="212"/>
      <c r="D171" s="212"/>
      <c r="E171" s="21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3"/>
      <c r="R171" s="363"/>
    </row>
    <row r="172" spans="1:18" ht="11.25">
      <c r="A172" s="184" t="s">
        <v>114</v>
      </c>
      <c r="B172" s="214"/>
      <c r="C172" s="214"/>
      <c r="D172" s="215"/>
      <c r="E172" s="216" t="s">
        <v>155</v>
      </c>
      <c r="F172" s="217"/>
      <c r="G172" s="214"/>
      <c r="H172" s="217"/>
      <c r="I172" s="214"/>
      <c r="J172" s="217"/>
      <c r="K172" s="214"/>
      <c r="L172" s="217"/>
      <c r="M172" s="214"/>
      <c r="N172" s="217"/>
      <c r="O172" s="214"/>
      <c r="P172" s="217"/>
      <c r="Q172" s="218"/>
      <c r="R172" s="363"/>
    </row>
    <row r="173" spans="1:18" ht="11.25">
      <c r="A173" s="257"/>
      <c r="B173" s="220"/>
      <c r="C173" s="220"/>
      <c r="D173" s="221"/>
      <c r="E173" s="222" t="s">
        <v>140</v>
      </c>
      <c r="F173" s="223" t="s">
        <v>142</v>
      </c>
      <c r="G173" s="220" t="s">
        <v>202</v>
      </c>
      <c r="H173" s="223" t="s">
        <v>203</v>
      </c>
      <c r="I173" s="220" t="s">
        <v>204</v>
      </c>
      <c r="J173" s="223" t="s">
        <v>145</v>
      </c>
      <c r="K173" s="220" t="s">
        <v>146</v>
      </c>
      <c r="L173" s="223" t="s">
        <v>205</v>
      </c>
      <c r="M173" s="220" t="s">
        <v>151</v>
      </c>
      <c r="N173" s="223" t="s">
        <v>206</v>
      </c>
      <c r="O173" s="220" t="s">
        <v>153</v>
      </c>
      <c r="P173" s="223" t="s">
        <v>152</v>
      </c>
      <c r="Q173" s="224" t="s">
        <v>154</v>
      </c>
      <c r="R173" s="363"/>
    </row>
    <row r="174" spans="1:18" ht="11.25">
      <c r="A174" s="225"/>
      <c r="B174" s="216" t="s">
        <v>115</v>
      </c>
      <c r="C174" s="217" t="s">
        <v>116</v>
      </c>
      <c r="D174" s="217" t="s">
        <v>117</v>
      </c>
      <c r="E174" s="240"/>
      <c r="F174" s="239"/>
      <c r="G174" s="264"/>
      <c r="H174" s="239"/>
      <c r="I174" s="264"/>
      <c r="J174" s="239"/>
      <c r="K174" s="264"/>
      <c r="L174" s="239"/>
      <c r="M174" s="264"/>
      <c r="N174" s="239"/>
      <c r="O174" s="264"/>
      <c r="P174" s="239"/>
      <c r="Q174" s="266"/>
      <c r="R174" s="363"/>
    </row>
    <row r="175" spans="1:18" ht="11.25">
      <c r="A175" s="160"/>
      <c r="B175" s="115"/>
      <c r="C175" s="142"/>
      <c r="D175" s="142"/>
      <c r="E175" s="111"/>
      <c r="F175" s="147"/>
      <c r="G175" s="112"/>
      <c r="H175" s="147"/>
      <c r="I175" s="112"/>
      <c r="J175" s="147"/>
      <c r="K175" s="112"/>
      <c r="L175" s="147"/>
      <c r="M175" s="112"/>
      <c r="N175" s="147"/>
      <c r="O175" s="112"/>
      <c r="P175" s="147"/>
      <c r="Q175" s="267"/>
      <c r="R175" s="363"/>
    </row>
    <row r="176" spans="1:18" ht="11.25">
      <c r="A176" s="164" t="s">
        <v>30</v>
      </c>
      <c r="B176" s="196" t="s">
        <v>118</v>
      </c>
      <c r="C176" s="138" t="s">
        <v>308</v>
      </c>
      <c r="D176" s="138" t="s">
        <v>100</v>
      </c>
      <c r="E176" s="134">
        <f>SUM(E14*0.4+E122*0.4+E28*0.2)</f>
        <v>3.3333333333333317</v>
      </c>
      <c r="F176" s="134">
        <f aca="true" t="shared" si="8" ref="F176:Q176">SUM(F14*0.4+F122*0.4+F28*0.2)</f>
        <v>4.266666666666665</v>
      </c>
      <c r="G176" s="134">
        <f t="shared" si="8"/>
        <v>3.466666666666665</v>
      </c>
      <c r="H176" s="134">
        <f t="shared" si="8"/>
        <v>3.2666666666666653</v>
      </c>
      <c r="I176" s="134">
        <f t="shared" si="8"/>
        <v>0</v>
      </c>
      <c r="J176" s="134">
        <f t="shared" si="8"/>
        <v>3.933333333333332</v>
      </c>
      <c r="K176" s="134">
        <f t="shared" si="8"/>
        <v>4.266666666666665</v>
      </c>
      <c r="L176" s="134">
        <f t="shared" si="8"/>
        <v>3.1999999999999984</v>
      </c>
      <c r="M176" s="134">
        <f t="shared" si="8"/>
        <v>3.2666666666666653</v>
      </c>
      <c r="N176" s="134">
        <f t="shared" si="8"/>
        <v>3.133333333333332</v>
      </c>
      <c r="O176" s="134">
        <f t="shared" si="8"/>
        <v>3.466666666666665</v>
      </c>
      <c r="P176" s="134">
        <f t="shared" si="8"/>
        <v>3.599999999999998</v>
      </c>
      <c r="Q176" s="165">
        <f t="shared" si="8"/>
        <v>3.066666666666665</v>
      </c>
      <c r="R176" s="363"/>
    </row>
    <row r="177" spans="1:18" ht="11.25">
      <c r="A177" s="163"/>
      <c r="B177" s="196"/>
      <c r="C177" s="138" t="s">
        <v>309</v>
      </c>
      <c r="D177" s="138"/>
      <c r="E177" s="124"/>
      <c r="F177" s="135"/>
      <c r="G177" s="124"/>
      <c r="H177" s="135"/>
      <c r="I177" s="124"/>
      <c r="J177" s="135"/>
      <c r="K177" s="124"/>
      <c r="L177" s="135"/>
      <c r="M177" s="124"/>
      <c r="N177" s="135"/>
      <c r="O177" s="124"/>
      <c r="P177" s="135"/>
      <c r="Q177" s="167"/>
      <c r="R177" s="363"/>
    </row>
    <row r="178" spans="1:18" ht="12" thickBot="1">
      <c r="A178" s="355"/>
      <c r="B178" s="356"/>
      <c r="C178" s="180" t="s">
        <v>310</v>
      </c>
      <c r="D178" s="180"/>
      <c r="E178" s="357"/>
      <c r="F178" s="358"/>
      <c r="G178" s="357"/>
      <c r="H178" s="358"/>
      <c r="I178" s="357"/>
      <c r="J178" s="358"/>
      <c r="K178" s="357"/>
      <c r="L178" s="358"/>
      <c r="M178" s="357"/>
      <c r="N178" s="358"/>
      <c r="O178" s="357"/>
      <c r="P178" s="358"/>
      <c r="Q178" s="359"/>
      <c r="R178" s="363"/>
    </row>
    <row r="179" spans="1:18" ht="11.25">
      <c r="A179" s="360"/>
      <c r="B179" s="362"/>
      <c r="C179" s="362"/>
      <c r="D179" s="362"/>
      <c r="E179" s="362"/>
      <c r="F179" s="362"/>
      <c r="G179" s="362"/>
      <c r="H179" s="362"/>
      <c r="I179" s="362"/>
      <c r="J179" s="362"/>
      <c r="K179" s="362"/>
      <c r="L179" s="362"/>
      <c r="M179" s="362"/>
      <c r="N179" s="362"/>
      <c r="O179" s="362"/>
      <c r="P179" s="362"/>
      <c r="Q179" s="362"/>
      <c r="R179" s="363"/>
    </row>
    <row r="180" spans="1:18" ht="11.25">
      <c r="A180" s="360"/>
      <c r="B180" s="362"/>
      <c r="C180" s="362"/>
      <c r="D180" s="362"/>
      <c r="E180" s="362"/>
      <c r="F180" s="362"/>
      <c r="G180" s="362"/>
      <c r="H180" s="362"/>
      <c r="I180" s="362"/>
      <c r="J180" s="362"/>
      <c r="K180" s="362"/>
      <c r="L180" s="362"/>
      <c r="M180" s="362"/>
      <c r="N180" s="362"/>
      <c r="O180" s="362"/>
      <c r="P180" s="362"/>
      <c r="Q180" s="362"/>
      <c r="R180" s="363"/>
    </row>
    <row r="181" spans="1:18" ht="11.25">
      <c r="A181" s="360"/>
      <c r="B181" s="362"/>
      <c r="C181" s="362"/>
      <c r="D181" s="362"/>
      <c r="E181" s="362"/>
      <c r="F181" s="362"/>
      <c r="G181" s="362"/>
      <c r="H181" s="362"/>
      <c r="I181" s="362"/>
      <c r="J181" s="362"/>
      <c r="K181" s="362"/>
      <c r="L181" s="362"/>
      <c r="M181" s="362"/>
      <c r="N181" s="362"/>
      <c r="O181" s="362"/>
      <c r="P181" s="362"/>
      <c r="Q181" s="362"/>
      <c r="R181" s="363"/>
    </row>
    <row r="182" spans="1:18" ht="11.25">
      <c r="A182" s="360"/>
      <c r="B182" s="362"/>
      <c r="C182" s="362"/>
      <c r="D182" s="362"/>
      <c r="E182" s="362"/>
      <c r="F182" s="362"/>
      <c r="G182" s="362"/>
      <c r="H182" s="362"/>
      <c r="I182" s="362"/>
      <c r="J182" s="362"/>
      <c r="K182" s="362"/>
      <c r="L182" s="362"/>
      <c r="M182" s="362"/>
      <c r="N182" s="362"/>
      <c r="O182" s="362"/>
      <c r="P182" s="362"/>
      <c r="Q182" s="362"/>
      <c r="R182" s="363"/>
    </row>
    <row r="183" spans="1:18" ht="12" thickBot="1">
      <c r="A183" s="360"/>
      <c r="B183" s="362"/>
      <c r="C183" s="362"/>
      <c r="D183" s="362"/>
      <c r="E183" s="362"/>
      <c r="F183" s="362"/>
      <c r="G183" s="362"/>
      <c r="H183" s="362"/>
      <c r="I183" s="362"/>
      <c r="J183" s="362"/>
      <c r="K183" s="362"/>
      <c r="L183" s="362"/>
      <c r="M183" s="362"/>
      <c r="N183" s="362"/>
      <c r="O183" s="362"/>
      <c r="P183" s="362"/>
      <c r="Q183" s="362"/>
      <c r="R183" s="363"/>
    </row>
    <row r="184" spans="1:18" ht="11.25">
      <c r="A184" s="229" t="s">
        <v>113</v>
      </c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1"/>
      <c r="R184" s="363"/>
    </row>
    <row r="185" spans="1:18" ht="11.25">
      <c r="A185" s="184" t="s">
        <v>156</v>
      </c>
      <c r="B185" s="214"/>
      <c r="C185" s="214"/>
      <c r="D185" s="232"/>
      <c r="E185" s="217" t="s">
        <v>155</v>
      </c>
      <c r="F185" s="214"/>
      <c r="G185" s="217"/>
      <c r="H185" s="214"/>
      <c r="I185" s="217"/>
      <c r="J185" s="214"/>
      <c r="K185" s="217"/>
      <c r="L185" s="214"/>
      <c r="M185" s="217"/>
      <c r="N185" s="214"/>
      <c r="O185" s="217"/>
      <c r="P185" s="214"/>
      <c r="Q185" s="218"/>
      <c r="R185" s="363"/>
    </row>
    <row r="186" spans="1:18" ht="11.25">
      <c r="A186" s="258"/>
      <c r="B186" s="236"/>
      <c r="C186" s="236"/>
      <c r="D186" s="236"/>
      <c r="E186" s="223" t="s">
        <v>140</v>
      </c>
      <c r="F186" s="220" t="s">
        <v>142</v>
      </c>
      <c r="G186" s="223" t="s">
        <v>202</v>
      </c>
      <c r="H186" s="220" t="s">
        <v>203</v>
      </c>
      <c r="I186" s="223" t="s">
        <v>204</v>
      </c>
      <c r="J186" s="220" t="s">
        <v>145</v>
      </c>
      <c r="K186" s="223" t="s">
        <v>146</v>
      </c>
      <c r="L186" s="220" t="s">
        <v>205</v>
      </c>
      <c r="M186" s="223" t="s">
        <v>151</v>
      </c>
      <c r="N186" s="220" t="s">
        <v>206</v>
      </c>
      <c r="O186" s="223" t="s">
        <v>153</v>
      </c>
      <c r="P186" s="220" t="s">
        <v>152</v>
      </c>
      <c r="Q186" s="224" t="s">
        <v>154</v>
      </c>
      <c r="R186" s="363"/>
    </row>
    <row r="187" spans="1:18" ht="11.25">
      <c r="A187" s="237"/>
      <c r="B187" s="238" t="s">
        <v>115</v>
      </c>
      <c r="C187" s="239" t="s">
        <v>116</v>
      </c>
      <c r="D187" s="240" t="s">
        <v>117</v>
      </c>
      <c r="E187" s="239"/>
      <c r="F187" s="247"/>
      <c r="G187" s="241"/>
      <c r="H187" s="247"/>
      <c r="I187" s="241"/>
      <c r="J187" s="247"/>
      <c r="K187" s="241"/>
      <c r="L187" s="247"/>
      <c r="M187" s="241"/>
      <c r="N187" s="247"/>
      <c r="O187" s="241"/>
      <c r="P187" s="247"/>
      <c r="Q187" s="242"/>
      <c r="R187" s="363"/>
    </row>
    <row r="188" spans="1:18" ht="11.25">
      <c r="A188" s="170"/>
      <c r="B188" s="128"/>
      <c r="C188" s="138"/>
      <c r="D188" s="122"/>
      <c r="E188" s="138"/>
      <c r="F188" s="118"/>
      <c r="G188" s="138"/>
      <c r="H188" s="118"/>
      <c r="I188" s="138"/>
      <c r="J188" s="118"/>
      <c r="K188" s="138"/>
      <c r="L188" s="118"/>
      <c r="M188" s="138"/>
      <c r="N188" s="118"/>
      <c r="O188" s="138"/>
      <c r="P188" s="118"/>
      <c r="Q188" s="171"/>
      <c r="R188" s="363"/>
    </row>
    <row r="189" spans="1:18" ht="11.25">
      <c r="A189" s="184" t="s">
        <v>73</v>
      </c>
      <c r="B189" s="131" t="s">
        <v>157</v>
      </c>
      <c r="C189" s="148" t="s">
        <v>311</v>
      </c>
      <c r="D189" s="151" t="s">
        <v>100</v>
      </c>
      <c r="E189" s="153">
        <f>SUM(E46*0.38+E54*0.23+E58*0+E61*0.19+E66*0.19)</f>
        <v>3.1600000000000006</v>
      </c>
      <c r="F189" s="153">
        <f aca="true" t="shared" si="9" ref="F189:Q189">SUM(F46*0.38+F54*0.23+F58*0+F61*0.19+F66*0.19)</f>
        <v>2.5900000000000007</v>
      </c>
      <c r="G189" s="153">
        <f t="shared" si="9"/>
        <v>1.8300000000000003</v>
      </c>
      <c r="H189" s="153">
        <f t="shared" si="9"/>
        <v>1.425</v>
      </c>
      <c r="I189" s="153">
        <f t="shared" si="9"/>
        <v>0</v>
      </c>
      <c r="J189" s="153">
        <f t="shared" si="9"/>
        <v>5.370000000000001</v>
      </c>
      <c r="K189" s="153">
        <f t="shared" si="9"/>
        <v>1.9500000000000002</v>
      </c>
      <c r="L189" s="153">
        <f t="shared" si="9"/>
        <v>2.115</v>
      </c>
      <c r="M189" s="153">
        <f t="shared" si="9"/>
        <v>2.4000000000000004</v>
      </c>
      <c r="N189" s="153">
        <f t="shared" si="9"/>
        <v>1.7100000000000002</v>
      </c>
      <c r="O189" s="153">
        <f t="shared" si="9"/>
        <v>2.5900000000000007</v>
      </c>
      <c r="P189" s="153">
        <f t="shared" si="9"/>
        <v>4.040000000000001</v>
      </c>
      <c r="Q189" s="153">
        <f t="shared" si="9"/>
        <v>3.1600000000000006</v>
      </c>
      <c r="R189" s="363"/>
    </row>
    <row r="190" spans="1:18" ht="11.25">
      <c r="A190" s="163"/>
      <c r="B190" s="127"/>
      <c r="C190" s="138" t="s">
        <v>312</v>
      </c>
      <c r="D190" s="121"/>
      <c r="E190" s="135"/>
      <c r="F190" s="124"/>
      <c r="G190" s="135"/>
      <c r="H190" s="124"/>
      <c r="I190" s="135"/>
      <c r="J190" s="124"/>
      <c r="K190" s="135"/>
      <c r="L190" s="124"/>
      <c r="M190" s="135"/>
      <c r="N190" s="124"/>
      <c r="O190" s="135"/>
      <c r="P190" s="124"/>
      <c r="Q190" s="167"/>
      <c r="R190" s="363"/>
    </row>
    <row r="191" spans="1:18" ht="11.25">
      <c r="A191" s="170"/>
      <c r="B191" s="128"/>
      <c r="C191" s="138" t="s">
        <v>221</v>
      </c>
      <c r="D191" s="121"/>
      <c r="E191" s="138"/>
      <c r="F191" s="118"/>
      <c r="G191" s="138"/>
      <c r="H191" s="118"/>
      <c r="I191" s="138"/>
      <c r="J191" s="118"/>
      <c r="K191" s="138"/>
      <c r="L191" s="118"/>
      <c r="M191" s="138"/>
      <c r="N191" s="118"/>
      <c r="O191" s="138"/>
      <c r="P191" s="118"/>
      <c r="Q191" s="171"/>
      <c r="R191" s="363"/>
    </row>
    <row r="192" spans="1:18" ht="11.25">
      <c r="A192" s="163"/>
      <c r="B192" s="127"/>
      <c r="C192" s="138" t="s">
        <v>313</v>
      </c>
      <c r="D192" s="121"/>
      <c r="E192" s="154"/>
      <c r="F192" s="144"/>
      <c r="G192" s="154"/>
      <c r="H192" s="144"/>
      <c r="I192" s="154"/>
      <c r="J192" s="144"/>
      <c r="K192" s="154"/>
      <c r="L192" s="144"/>
      <c r="M192" s="154"/>
      <c r="N192" s="144"/>
      <c r="O192" s="154"/>
      <c r="P192" s="144"/>
      <c r="Q192" s="186"/>
      <c r="R192" s="363"/>
    </row>
    <row r="193" spans="1:18" ht="12" thickBot="1">
      <c r="A193" s="179"/>
      <c r="B193" s="191"/>
      <c r="C193" s="180" t="s">
        <v>314</v>
      </c>
      <c r="D193" s="192"/>
      <c r="E193" s="180"/>
      <c r="F193" s="200"/>
      <c r="G193" s="180"/>
      <c r="H193" s="200"/>
      <c r="I193" s="180"/>
      <c r="J193" s="200"/>
      <c r="K193" s="180"/>
      <c r="L193" s="200"/>
      <c r="M193" s="180"/>
      <c r="N193" s="200"/>
      <c r="O193" s="180"/>
      <c r="P193" s="200"/>
      <c r="Q193" s="181"/>
      <c r="R193" s="363"/>
    </row>
    <row r="194" spans="1:18" ht="11.25">
      <c r="A194" s="360"/>
      <c r="B194" s="362"/>
      <c r="C194" s="362"/>
      <c r="D194" s="362"/>
      <c r="E194" s="362"/>
      <c r="F194" s="362"/>
      <c r="G194" s="362"/>
      <c r="H194" s="362"/>
      <c r="I194" s="362"/>
      <c r="J194" s="362"/>
      <c r="K194" s="362"/>
      <c r="L194" s="362"/>
      <c r="M194" s="362"/>
      <c r="N194" s="362"/>
      <c r="O194" s="362"/>
      <c r="P194" s="362"/>
      <c r="Q194" s="362"/>
      <c r="R194" s="363"/>
    </row>
    <row r="195" spans="1:18" ht="11.25">
      <c r="A195" s="360"/>
      <c r="B195" s="362"/>
      <c r="C195" s="362"/>
      <c r="D195" s="362"/>
      <c r="E195" s="362"/>
      <c r="F195" s="362"/>
      <c r="G195" s="362"/>
      <c r="H195" s="362"/>
      <c r="I195" s="362"/>
      <c r="J195" s="362"/>
      <c r="K195" s="362"/>
      <c r="L195" s="362"/>
      <c r="M195" s="362"/>
      <c r="N195" s="362"/>
      <c r="O195" s="362"/>
      <c r="P195" s="362"/>
      <c r="Q195" s="362"/>
      <c r="R195" s="363"/>
    </row>
    <row r="196" spans="1:18" ht="12" thickBot="1">
      <c r="A196" s="367"/>
      <c r="B196" s="368"/>
      <c r="C196" s="368"/>
      <c r="D196" s="368"/>
      <c r="E196" s="368"/>
      <c r="F196" s="368"/>
      <c r="G196" s="368"/>
      <c r="H196" s="368"/>
      <c r="I196" s="368"/>
      <c r="J196" s="368"/>
      <c r="K196" s="368"/>
      <c r="L196" s="368"/>
      <c r="M196" s="368"/>
      <c r="N196" s="368"/>
      <c r="O196" s="368"/>
      <c r="P196" s="368"/>
      <c r="Q196" s="368"/>
      <c r="R196" s="366"/>
    </row>
    <row r="200" ht="12" thickBot="1"/>
    <row r="201" spans="1:18" ht="11.25">
      <c r="A201" s="351" t="s">
        <v>207</v>
      </c>
      <c r="B201" s="352"/>
      <c r="C201" s="364"/>
      <c r="D201" s="364"/>
      <c r="E201" s="364"/>
      <c r="F201" s="364"/>
      <c r="G201" s="364"/>
      <c r="H201" s="364"/>
      <c r="I201" s="364"/>
      <c r="J201" s="364"/>
      <c r="K201" s="364"/>
      <c r="L201" s="364"/>
      <c r="M201" s="364"/>
      <c r="N201" s="364"/>
      <c r="O201" s="364"/>
      <c r="P201" s="364"/>
      <c r="Q201" s="364"/>
      <c r="R201" s="365"/>
    </row>
    <row r="202" spans="1:18" ht="11.25">
      <c r="A202" s="360"/>
      <c r="B202" s="362"/>
      <c r="C202" s="362"/>
      <c r="D202" s="362"/>
      <c r="E202" s="362"/>
      <c r="F202" s="362"/>
      <c r="G202" s="362"/>
      <c r="H202" s="362"/>
      <c r="I202" s="362"/>
      <c r="J202" s="362"/>
      <c r="K202" s="362"/>
      <c r="L202" s="362"/>
      <c r="M202" s="362"/>
      <c r="N202" s="362"/>
      <c r="O202" s="362"/>
      <c r="P202" s="362"/>
      <c r="Q202" s="362"/>
      <c r="R202" s="363"/>
    </row>
    <row r="203" spans="1:18" ht="11.25">
      <c r="A203" s="277" t="s">
        <v>225</v>
      </c>
      <c r="B203" s="353"/>
      <c r="C203" s="362"/>
      <c r="D203" s="362"/>
      <c r="E203" s="362"/>
      <c r="F203" s="362"/>
      <c r="G203" s="362"/>
      <c r="H203" s="362"/>
      <c r="I203" s="362"/>
      <c r="J203" s="362"/>
      <c r="K203" s="362"/>
      <c r="L203" s="362"/>
      <c r="M203" s="362"/>
      <c r="N203" s="362"/>
      <c r="O203" s="362"/>
      <c r="P203" s="362"/>
      <c r="Q203" s="362"/>
      <c r="R203" s="363"/>
    </row>
    <row r="204" spans="1:18" ht="11.25">
      <c r="A204" s="360"/>
      <c r="B204" s="362"/>
      <c r="C204" s="362"/>
      <c r="D204" s="362"/>
      <c r="E204" s="362"/>
      <c r="F204" s="362"/>
      <c r="G204" s="362"/>
      <c r="H204" s="362"/>
      <c r="I204" s="362"/>
      <c r="J204" s="362"/>
      <c r="K204" s="362"/>
      <c r="L204" s="362"/>
      <c r="M204" s="362"/>
      <c r="N204" s="362"/>
      <c r="O204" s="362"/>
      <c r="P204" s="362"/>
      <c r="Q204" s="362"/>
      <c r="R204" s="363"/>
    </row>
    <row r="205" spans="1:18" ht="12" thickBot="1">
      <c r="A205" s="360"/>
      <c r="B205" s="362"/>
      <c r="C205" s="362"/>
      <c r="D205" s="362"/>
      <c r="E205" s="362"/>
      <c r="F205" s="362"/>
      <c r="G205" s="362"/>
      <c r="H205" s="362"/>
      <c r="I205" s="362"/>
      <c r="J205" s="362"/>
      <c r="K205" s="362"/>
      <c r="L205" s="362"/>
      <c r="M205" s="362"/>
      <c r="N205" s="362"/>
      <c r="O205" s="362"/>
      <c r="P205" s="362"/>
      <c r="Q205" s="362"/>
      <c r="R205" s="363"/>
    </row>
    <row r="206" spans="1:18" ht="11.25">
      <c r="A206" s="229" t="s">
        <v>113</v>
      </c>
      <c r="B206" s="254"/>
      <c r="C206" s="255"/>
      <c r="D206" s="230"/>
      <c r="E206" s="230"/>
      <c r="F206" s="230"/>
      <c r="G206" s="230"/>
      <c r="H206" s="230"/>
      <c r="I206" s="230"/>
      <c r="J206" s="230"/>
      <c r="K206" s="230"/>
      <c r="L206" s="230"/>
      <c r="M206" s="230"/>
      <c r="N206" s="230"/>
      <c r="O206" s="230"/>
      <c r="P206" s="230"/>
      <c r="Q206" s="231"/>
      <c r="R206" s="363"/>
    </row>
    <row r="207" spans="1:18" ht="11.25">
      <c r="A207" s="259" t="s">
        <v>189</v>
      </c>
      <c r="B207" s="260"/>
      <c r="C207" s="226"/>
      <c r="D207" s="232"/>
      <c r="E207" s="217" t="s">
        <v>155</v>
      </c>
      <c r="F207" s="214"/>
      <c r="G207" s="217"/>
      <c r="H207" s="214"/>
      <c r="I207" s="217"/>
      <c r="J207" s="214"/>
      <c r="K207" s="217"/>
      <c r="L207" s="214"/>
      <c r="M207" s="217"/>
      <c r="N207" s="214"/>
      <c r="O207" s="217"/>
      <c r="P207" s="214"/>
      <c r="Q207" s="218"/>
      <c r="R207" s="363"/>
    </row>
    <row r="208" spans="1:18" ht="11.25">
      <c r="A208" s="261"/>
      <c r="B208" s="262"/>
      <c r="C208" s="236"/>
      <c r="D208" s="236"/>
      <c r="E208" s="223" t="s">
        <v>140</v>
      </c>
      <c r="F208" s="220" t="s">
        <v>142</v>
      </c>
      <c r="G208" s="223" t="s">
        <v>202</v>
      </c>
      <c r="H208" s="220" t="s">
        <v>203</v>
      </c>
      <c r="I208" s="223" t="s">
        <v>204</v>
      </c>
      <c r="J208" s="220" t="s">
        <v>145</v>
      </c>
      <c r="K208" s="223" t="s">
        <v>146</v>
      </c>
      <c r="L208" s="220" t="s">
        <v>205</v>
      </c>
      <c r="M208" s="223" t="s">
        <v>151</v>
      </c>
      <c r="N208" s="220" t="s">
        <v>206</v>
      </c>
      <c r="O208" s="223" t="s">
        <v>153</v>
      </c>
      <c r="P208" s="220" t="s">
        <v>152</v>
      </c>
      <c r="Q208" s="224" t="s">
        <v>154</v>
      </c>
      <c r="R208" s="363"/>
    </row>
    <row r="209" spans="1:18" ht="11.25">
      <c r="A209" s="219"/>
      <c r="B209" s="223" t="s">
        <v>115</v>
      </c>
      <c r="C209" s="238" t="s">
        <v>116</v>
      </c>
      <c r="D209" s="240" t="s">
        <v>117</v>
      </c>
      <c r="E209" s="239"/>
      <c r="F209" s="264"/>
      <c r="G209" s="241"/>
      <c r="H209" s="247"/>
      <c r="I209" s="241"/>
      <c r="J209" s="247"/>
      <c r="K209" s="241"/>
      <c r="L209" s="247"/>
      <c r="M209" s="241"/>
      <c r="N209" s="247"/>
      <c r="O209" s="241"/>
      <c r="P209" s="247"/>
      <c r="Q209" s="242"/>
      <c r="R209" s="363"/>
    </row>
    <row r="210" spans="1:18" ht="11.25">
      <c r="A210" s="170"/>
      <c r="B210" s="138"/>
      <c r="C210" s="128"/>
      <c r="D210" s="121"/>
      <c r="E210" s="138"/>
      <c r="F210" s="118"/>
      <c r="G210" s="138"/>
      <c r="H210" s="118"/>
      <c r="I210" s="138"/>
      <c r="J210" s="118"/>
      <c r="K210" s="138"/>
      <c r="L210" s="118"/>
      <c r="M210" s="138"/>
      <c r="N210" s="118"/>
      <c r="O210" s="138"/>
      <c r="P210" s="118"/>
      <c r="Q210" s="171"/>
      <c r="R210" s="363"/>
    </row>
    <row r="211" spans="1:18" ht="11.25">
      <c r="A211" s="184" t="s">
        <v>111</v>
      </c>
      <c r="B211" s="142" t="s">
        <v>190</v>
      </c>
      <c r="C211" s="130" t="s">
        <v>315</v>
      </c>
      <c r="D211" s="151" t="s">
        <v>100</v>
      </c>
      <c r="E211" s="153">
        <f>SUM(E87*0.25+E91*0.25+E94*0.25+E97*0.25+E101*0)</f>
        <v>4.05</v>
      </c>
      <c r="F211" s="153">
        <f aca="true" t="shared" si="10" ref="F211:P211">SUM(F87*0.25+F91*0.25+F94*0.25+F97*0.25+F101*0)</f>
        <v>3.125</v>
      </c>
      <c r="G211" s="153">
        <f t="shared" si="10"/>
        <v>4.125</v>
      </c>
      <c r="H211" s="153">
        <f t="shared" si="10"/>
        <v>4.7375</v>
      </c>
      <c r="I211" s="153">
        <f t="shared" si="10"/>
        <v>1.5</v>
      </c>
      <c r="J211" s="153">
        <f t="shared" si="10"/>
        <v>3.15</v>
      </c>
      <c r="K211" s="153">
        <f t="shared" si="10"/>
        <v>3.125</v>
      </c>
      <c r="L211" s="153">
        <f t="shared" si="10"/>
        <v>4.7</v>
      </c>
      <c r="M211" s="153">
        <f t="shared" si="10"/>
        <v>2.975</v>
      </c>
      <c r="N211" s="153">
        <f t="shared" si="10"/>
        <v>5.4125</v>
      </c>
      <c r="O211" s="153">
        <f t="shared" si="10"/>
        <v>3.125</v>
      </c>
      <c r="P211" s="153">
        <f t="shared" si="10"/>
        <v>4.975</v>
      </c>
      <c r="Q211" s="185" t="s">
        <v>220</v>
      </c>
      <c r="R211" s="363"/>
    </row>
    <row r="212" spans="1:18" ht="11.25">
      <c r="A212" s="163"/>
      <c r="B212" s="133"/>
      <c r="C212" s="128" t="s">
        <v>316</v>
      </c>
      <c r="D212" s="121"/>
      <c r="E212" s="135"/>
      <c r="F212" s="124"/>
      <c r="G212" s="135"/>
      <c r="H212" s="124"/>
      <c r="I212" s="135"/>
      <c r="J212" s="124"/>
      <c r="K212" s="135"/>
      <c r="L212" s="124"/>
      <c r="M212" s="135"/>
      <c r="N212" s="124"/>
      <c r="O212" s="135"/>
      <c r="P212" s="124"/>
      <c r="Q212" s="270"/>
      <c r="R212" s="363"/>
    </row>
    <row r="213" spans="1:18" ht="12.75">
      <c r="A213" s="10"/>
      <c r="B213" s="138"/>
      <c r="C213" s="128" t="s">
        <v>317</v>
      </c>
      <c r="D213" s="121"/>
      <c r="E213" s="138"/>
      <c r="F213" s="118"/>
      <c r="G213" s="138"/>
      <c r="H213" s="118"/>
      <c r="I213" s="138"/>
      <c r="J213" s="118"/>
      <c r="K213" s="138"/>
      <c r="L213" s="118"/>
      <c r="M213" s="138"/>
      <c r="N213" s="118"/>
      <c r="O213" s="138"/>
      <c r="P213" s="118"/>
      <c r="Q213" s="271"/>
      <c r="R213" s="363"/>
    </row>
    <row r="214" spans="1:18" ht="12" thickBot="1">
      <c r="A214" s="252"/>
      <c r="B214" s="253"/>
      <c r="C214" s="350" t="s">
        <v>222</v>
      </c>
      <c r="D214" s="192"/>
      <c r="E214" s="244"/>
      <c r="F214" s="245"/>
      <c r="G214" s="244"/>
      <c r="H214" s="245"/>
      <c r="I214" s="244"/>
      <c r="J214" s="245"/>
      <c r="K214" s="244"/>
      <c r="L214" s="245"/>
      <c r="M214" s="244"/>
      <c r="N214" s="245"/>
      <c r="O214" s="244"/>
      <c r="P214" s="245"/>
      <c r="Q214" s="276"/>
      <c r="R214" s="363"/>
    </row>
    <row r="215" spans="1:18" ht="11.25">
      <c r="A215" s="360"/>
      <c r="B215" s="362"/>
      <c r="C215" s="362"/>
      <c r="D215" s="362"/>
      <c r="E215" s="362"/>
      <c r="F215" s="362"/>
      <c r="G215" s="362"/>
      <c r="H215" s="362"/>
      <c r="I215" s="362"/>
      <c r="J215" s="362"/>
      <c r="K215" s="362"/>
      <c r="L215" s="362"/>
      <c r="M215" s="362"/>
      <c r="N215" s="362"/>
      <c r="O215" s="362"/>
      <c r="P215" s="362"/>
      <c r="Q215" s="362"/>
      <c r="R215" s="363"/>
    </row>
    <row r="216" spans="1:18" ht="11.25">
      <c r="A216" s="360"/>
      <c r="B216" s="362"/>
      <c r="C216" s="362"/>
      <c r="D216" s="362"/>
      <c r="E216" s="362"/>
      <c r="F216" s="362"/>
      <c r="G216" s="362"/>
      <c r="H216" s="362"/>
      <c r="I216" s="362"/>
      <c r="J216" s="362"/>
      <c r="K216" s="362"/>
      <c r="L216" s="362"/>
      <c r="M216" s="362"/>
      <c r="N216" s="362"/>
      <c r="O216" s="362"/>
      <c r="P216" s="362"/>
      <c r="Q216" s="362"/>
      <c r="R216" s="363"/>
    </row>
    <row r="217" spans="1:18" ht="12" thickBot="1">
      <c r="A217" s="367"/>
      <c r="B217" s="368"/>
      <c r="C217" s="368"/>
      <c r="D217" s="368"/>
      <c r="E217" s="368"/>
      <c r="F217" s="368"/>
      <c r="G217" s="368"/>
      <c r="H217" s="368"/>
      <c r="I217" s="368"/>
      <c r="J217" s="368"/>
      <c r="K217" s="368"/>
      <c r="L217" s="368"/>
      <c r="M217" s="368"/>
      <c r="N217" s="368"/>
      <c r="O217" s="368"/>
      <c r="P217" s="368"/>
      <c r="Q217" s="368"/>
      <c r="R217" s="366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7"/>
  <sheetViews>
    <sheetView workbookViewId="0" topLeftCell="A1">
      <selection activeCell="C211" sqref="C211:C214"/>
    </sheetView>
  </sheetViews>
  <sheetFormatPr defaultColWidth="9.140625" defaultRowHeight="12.75"/>
  <cols>
    <col min="1" max="1" width="11.421875" style="114" customWidth="1"/>
    <col min="2" max="2" width="31.421875" style="114" customWidth="1"/>
    <col min="3" max="3" width="35.7109375" style="114" customWidth="1"/>
    <col min="4" max="4" width="13.00390625" style="114" customWidth="1"/>
    <col min="5" max="6" width="12.8515625" style="114" customWidth="1"/>
    <col min="7" max="7" width="15.421875" style="114" customWidth="1"/>
    <col min="8" max="16384" width="11.421875" style="114" customWidth="1"/>
  </cols>
  <sheetData>
    <row r="1" spans="1:9" ht="11.25">
      <c r="A1" s="386"/>
      <c r="B1" s="387"/>
      <c r="C1" s="387"/>
      <c r="D1" s="387"/>
      <c r="E1" s="387"/>
      <c r="F1" s="387"/>
      <c r="G1" s="387"/>
      <c r="H1" s="387"/>
      <c r="I1" s="388"/>
    </row>
    <row r="2" spans="1:9" ht="11.25">
      <c r="A2" s="277" t="s">
        <v>263</v>
      </c>
      <c r="B2" s="385"/>
      <c r="C2" s="353"/>
      <c r="D2" s="390"/>
      <c r="E2" s="390"/>
      <c r="F2" s="390"/>
      <c r="G2" s="390"/>
      <c r="H2" s="390"/>
      <c r="I2" s="391"/>
    </row>
    <row r="3" spans="1:9" ht="11.25">
      <c r="A3" s="389"/>
      <c r="B3" s="390"/>
      <c r="C3" s="390"/>
      <c r="D3" s="390"/>
      <c r="E3" s="390"/>
      <c r="F3" s="390"/>
      <c r="G3" s="390"/>
      <c r="H3" s="390"/>
      <c r="I3" s="391"/>
    </row>
    <row r="4" spans="1:9" ht="12" thickBot="1">
      <c r="A4" s="389"/>
      <c r="B4" s="390"/>
      <c r="C4" s="390"/>
      <c r="D4" s="390"/>
      <c r="E4" s="390"/>
      <c r="F4" s="390"/>
      <c r="G4" s="390"/>
      <c r="H4" s="390"/>
      <c r="I4" s="391"/>
    </row>
    <row r="5" spans="1:9" ht="11.25">
      <c r="A5" s="211" t="s">
        <v>233</v>
      </c>
      <c r="B5" s="212"/>
      <c r="C5" s="212"/>
      <c r="D5" s="212"/>
      <c r="E5" s="212"/>
      <c r="F5" s="212"/>
      <c r="G5" s="212"/>
      <c r="H5" s="213"/>
      <c r="I5" s="391"/>
    </row>
    <row r="6" spans="1:9" ht="11.25">
      <c r="A6" s="184" t="s">
        <v>114</v>
      </c>
      <c r="B6" s="214"/>
      <c r="C6" s="214"/>
      <c r="D6" s="215"/>
      <c r="E6" s="217" t="s">
        <v>155</v>
      </c>
      <c r="F6" s="214"/>
      <c r="G6" s="217"/>
      <c r="H6" s="339"/>
      <c r="I6" s="391"/>
    </row>
    <row r="7" spans="1:9" ht="11.25">
      <c r="A7" s="257"/>
      <c r="B7" s="220"/>
      <c r="C7" s="220"/>
      <c r="D7" s="221"/>
      <c r="E7" s="223" t="s">
        <v>202</v>
      </c>
      <c r="F7" s="220" t="s">
        <v>203</v>
      </c>
      <c r="G7" s="223" t="s">
        <v>204</v>
      </c>
      <c r="H7" s="340" t="s">
        <v>226</v>
      </c>
      <c r="I7" s="391"/>
    </row>
    <row r="8" spans="1:9" ht="11.25">
      <c r="A8" s="225"/>
      <c r="B8" s="216" t="s">
        <v>115</v>
      </c>
      <c r="C8" s="217" t="s">
        <v>116</v>
      </c>
      <c r="D8" s="217" t="s">
        <v>117</v>
      </c>
      <c r="E8" s="227"/>
      <c r="F8" s="226"/>
      <c r="G8" s="227"/>
      <c r="H8" s="341"/>
      <c r="I8" s="391"/>
    </row>
    <row r="9" spans="1:9" ht="11.25">
      <c r="A9" s="251"/>
      <c r="B9" s="142"/>
      <c r="C9" s="142"/>
      <c r="D9" s="142"/>
      <c r="E9" s="142"/>
      <c r="F9" s="116"/>
      <c r="G9" s="142"/>
      <c r="H9" s="202"/>
      <c r="I9" s="391"/>
    </row>
    <row r="10" spans="1:9" ht="11.25">
      <c r="A10" s="277" t="s">
        <v>30</v>
      </c>
      <c r="B10" s="133" t="s">
        <v>118</v>
      </c>
      <c r="C10" s="138" t="s">
        <v>279</v>
      </c>
      <c r="D10" s="138" t="s">
        <v>100</v>
      </c>
      <c r="E10" s="153">
        <f>SUM(E14*0.25+E20*0.25+E28*0.5)</f>
        <v>1.95</v>
      </c>
      <c r="F10" s="123">
        <f>SUM(F14*0.25+F20*0.25+F28*0.5)</f>
        <v>1.65</v>
      </c>
      <c r="G10" s="153">
        <f>SUM(G14*0.25+G20*0.25+G28*0.5)</f>
        <v>0.44999999999999996</v>
      </c>
      <c r="H10" s="418">
        <f>SUM(H14*0.25+H20*0.25+H28*0.5)</f>
        <v>1.172</v>
      </c>
      <c r="I10" s="391"/>
    </row>
    <row r="11" spans="1:9" ht="11.25">
      <c r="A11" s="243"/>
      <c r="B11" s="133"/>
      <c r="C11" s="138" t="s">
        <v>280</v>
      </c>
      <c r="D11" s="138"/>
      <c r="E11" s="135"/>
      <c r="F11" s="124"/>
      <c r="G11" s="135"/>
      <c r="H11" s="203"/>
      <c r="I11" s="391"/>
    </row>
    <row r="12" spans="1:9" ht="11.25">
      <c r="A12" s="210"/>
      <c r="B12" s="143"/>
      <c r="C12" s="139" t="s">
        <v>281</v>
      </c>
      <c r="D12" s="139"/>
      <c r="E12" s="136"/>
      <c r="F12" s="195"/>
      <c r="G12" s="136"/>
      <c r="H12" s="342"/>
      <c r="I12" s="391"/>
    </row>
    <row r="13" spans="1:9" ht="11.25">
      <c r="A13" s="163"/>
      <c r="B13" s="196"/>
      <c r="C13" s="138"/>
      <c r="D13" s="138"/>
      <c r="E13" s="135"/>
      <c r="F13" s="124"/>
      <c r="G13" s="135"/>
      <c r="H13" s="203"/>
      <c r="I13" s="391"/>
    </row>
    <row r="14" spans="1:9" ht="11.25">
      <c r="A14" s="168" t="s">
        <v>6</v>
      </c>
      <c r="B14" s="115" t="s">
        <v>119</v>
      </c>
      <c r="C14" s="148" t="s">
        <v>120</v>
      </c>
      <c r="D14" s="148" t="s">
        <v>100</v>
      </c>
      <c r="E14" s="137">
        <v>4</v>
      </c>
      <c r="F14" s="125">
        <v>4</v>
      </c>
      <c r="G14" s="137">
        <v>0</v>
      </c>
      <c r="H14" s="204">
        <v>4</v>
      </c>
      <c r="I14" s="391"/>
    </row>
    <row r="15" spans="1:9" ht="11.25">
      <c r="A15" s="170"/>
      <c r="B15" s="121" t="s">
        <v>121</v>
      </c>
      <c r="C15" s="138" t="s">
        <v>122</v>
      </c>
      <c r="D15" s="138"/>
      <c r="E15" s="138"/>
      <c r="F15" s="118"/>
      <c r="G15" s="138"/>
      <c r="H15" s="205"/>
      <c r="I15" s="391"/>
    </row>
    <row r="16" spans="1:9" ht="11.25">
      <c r="A16" s="170"/>
      <c r="B16" s="121"/>
      <c r="C16" s="138" t="s">
        <v>123</v>
      </c>
      <c r="D16" s="138"/>
      <c r="E16" s="138"/>
      <c r="F16" s="118"/>
      <c r="G16" s="138"/>
      <c r="H16" s="205"/>
      <c r="I16" s="391"/>
    </row>
    <row r="17" spans="1:9" ht="11.25">
      <c r="A17" s="170"/>
      <c r="B17" s="121"/>
      <c r="C17" s="138" t="s">
        <v>124</v>
      </c>
      <c r="D17" s="138"/>
      <c r="E17" s="138"/>
      <c r="F17" s="118"/>
      <c r="G17" s="138"/>
      <c r="H17" s="205"/>
      <c r="I17" s="391"/>
    </row>
    <row r="18" spans="1:9" ht="11.25">
      <c r="A18" s="172"/>
      <c r="B18" s="122"/>
      <c r="C18" s="139" t="s">
        <v>125</v>
      </c>
      <c r="D18" s="139"/>
      <c r="E18" s="139"/>
      <c r="F18" s="120"/>
      <c r="G18" s="139"/>
      <c r="H18" s="206"/>
      <c r="I18" s="391"/>
    </row>
    <row r="19" spans="1:9" ht="11.25">
      <c r="A19" s="170"/>
      <c r="B19" s="121"/>
      <c r="C19" s="138"/>
      <c r="D19" s="138"/>
      <c r="E19" s="138"/>
      <c r="F19" s="118"/>
      <c r="G19" s="138"/>
      <c r="H19" s="205"/>
      <c r="I19" s="391"/>
    </row>
    <row r="20" spans="1:9" ht="11.25">
      <c r="A20" s="168" t="s">
        <v>12</v>
      </c>
      <c r="B20" s="115" t="s">
        <v>126</v>
      </c>
      <c r="C20" s="148" t="s">
        <v>282</v>
      </c>
      <c r="D20" s="148" t="s">
        <v>100</v>
      </c>
      <c r="E20" s="137">
        <f>SUM(E23*0.3+E25*0.4+E26*0.3)</f>
        <v>3.8</v>
      </c>
      <c r="F20" s="125">
        <f>SUM(F23*0.3+F25*0.4+F26*0.3)</f>
        <v>2.5999999999999996</v>
      </c>
      <c r="G20" s="137">
        <f>SUM(G23*0.3+G25*0.4+G26*0.3)</f>
        <v>1.7999999999999998</v>
      </c>
      <c r="H20" s="204">
        <f>SUM(H23*0.3+H25*0.4+H26*0.3)</f>
        <v>0.688</v>
      </c>
      <c r="I20" s="391"/>
    </row>
    <row r="21" spans="1:9" ht="11.25">
      <c r="A21" s="170"/>
      <c r="B21" s="121" t="s">
        <v>127</v>
      </c>
      <c r="C21" s="138" t="s">
        <v>283</v>
      </c>
      <c r="D21" s="138"/>
      <c r="E21" s="138"/>
      <c r="F21" s="118"/>
      <c r="G21" s="138"/>
      <c r="H21" s="205"/>
      <c r="I21" s="391"/>
    </row>
    <row r="22" spans="1:9" ht="11.25">
      <c r="A22" s="170"/>
      <c r="B22" s="121" t="s">
        <v>128</v>
      </c>
      <c r="C22" s="138"/>
      <c r="D22" s="138"/>
      <c r="E22" s="138"/>
      <c r="F22" s="118"/>
      <c r="G22" s="138"/>
      <c r="H22" s="205"/>
      <c r="I22" s="391"/>
    </row>
    <row r="23" spans="1:9" ht="11.25">
      <c r="A23" s="174" t="s">
        <v>14</v>
      </c>
      <c r="B23" s="121" t="s">
        <v>129</v>
      </c>
      <c r="C23" s="138" t="s">
        <v>130</v>
      </c>
      <c r="D23" s="138" t="s">
        <v>100</v>
      </c>
      <c r="E23" s="140">
        <v>4</v>
      </c>
      <c r="F23" s="198">
        <v>0</v>
      </c>
      <c r="G23" s="140">
        <v>0</v>
      </c>
      <c r="H23" s="207">
        <v>2</v>
      </c>
      <c r="I23" s="391"/>
    </row>
    <row r="24" spans="1:9" ht="11.25">
      <c r="A24" s="170"/>
      <c r="B24" s="121" t="s">
        <v>131</v>
      </c>
      <c r="C24" s="138"/>
      <c r="D24" s="138"/>
      <c r="E24" s="138"/>
      <c r="F24" s="118"/>
      <c r="G24" s="138"/>
      <c r="H24" s="205"/>
      <c r="I24" s="391"/>
    </row>
    <row r="25" spans="1:9" ht="11.25">
      <c r="A25" s="174" t="s">
        <v>18</v>
      </c>
      <c r="B25" s="121" t="s">
        <v>132</v>
      </c>
      <c r="C25" s="138" t="s">
        <v>133</v>
      </c>
      <c r="D25" s="138" t="s">
        <v>100</v>
      </c>
      <c r="E25" s="140">
        <v>2</v>
      </c>
      <c r="F25" s="198">
        <v>2</v>
      </c>
      <c r="G25" s="140">
        <v>0</v>
      </c>
      <c r="H25" s="207">
        <v>0.22</v>
      </c>
      <c r="I25" s="391"/>
    </row>
    <row r="26" spans="1:9" ht="11.25">
      <c r="A26" s="176" t="s">
        <v>22</v>
      </c>
      <c r="B26" s="122" t="s">
        <v>134</v>
      </c>
      <c r="C26" s="139" t="s">
        <v>135</v>
      </c>
      <c r="D26" s="139" t="s">
        <v>100</v>
      </c>
      <c r="E26" s="141">
        <v>6</v>
      </c>
      <c r="F26" s="199">
        <v>6</v>
      </c>
      <c r="G26" s="141">
        <v>6</v>
      </c>
      <c r="H26" s="208">
        <v>0</v>
      </c>
      <c r="I26" s="391"/>
    </row>
    <row r="27" spans="1:9" ht="11.25">
      <c r="A27" s="170"/>
      <c r="B27" s="121"/>
      <c r="C27" s="138"/>
      <c r="D27" s="138"/>
      <c r="E27" s="138"/>
      <c r="F27" s="118"/>
      <c r="G27" s="138"/>
      <c r="H27" s="205"/>
      <c r="I27" s="391"/>
    </row>
    <row r="28" spans="1:9" ht="11.25">
      <c r="A28" s="168" t="s">
        <v>26</v>
      </c>
      <c r="B28" s="115" t="s">
        <v>136</v>
      </c>
      <c r="C28" s="148" t="s">
        <v>137</v>
      </c>
      <c r="D28" s="148" t="s">
        <v>138</v>
      </c>
      <c r="E28" s="137">
        <v>0</v>
      </c>
      <c r="F28" s="125">
        <v>0</v>
      </c>
      <c r="G28" s="137">
        <v>0</v>
      </c>
      <c r="H28" s="204">
        <v>0</v>
      </c>
      <c r="I28" s="391"/>
    </row>
    <row r="29" spans="1:9" ht="12" thickBot="1">
      <c r="A29" s="179"/>
      <c r="B29" s="192"/>
      <c r="C29" s="180" t="s">
        <v>139</v>
      </c>
      <c r="D29" s="180"/>
      <c r="E29" s="180"/>
      <c r="F29" s="200"/>
      <c r="G29" s="180"/>
      <c r="H29" s="209"/>
      <c r="I29" s="391"/>
    </row>
    <row r="30" spans="1:9" ht="11.25">
      <c r="A30" s="389"/>
      <c r="B30" s="390"/>
      <c r="C30" s="390"/>
      <c r="D30" s="390"/>
      <c r="E30" s="390"/>
      <c r="F30" s="390"/>
      <c r="G30" s="390"/>
      <c r="H30" s="390"/>
      <c r="I30" s="391"/>
    </row>
    <row r="31" spans="1:9" ht="11.25">
      <c r="A31" s="389"/>
      <c r="B31" s="390"/>
      <c r="C31" s="390"/>
      <c r="D31" s="390"/>
      <c r="E31" s="390"/>
      <c r="F31" s="390"/>
      <c r="G31" s="390"/>
      <c r="H31" s="390"/>
      <c r="I31" s="391"/>
    </row>
    <row r="32" spans="1:9" ht="11.25">
      <c r="A32" s="389"/>
      <c r="B32" s="390"/>
      <c r="C32" s="390"/>
      <c r="D32" s="390"/>
      <c r="E32" s="390"/>
      <c r="F32" s="390"/>
      <c r="G32" s="390"/>
      <c r="H32" s="390"/>
      <c r="I32" s="391"/>
    </row>
    <row r="33" spans="1:9" ht="11.25">
      <c r="A33" s="389"/>
      <c r="B33" s="390"/>
      <c r="C33" s="390"/>
      <c r="D33" s="390"/>
      <c r="E33" s="390"/>
      <c r="F33" s="390"/>
      <c r="G33" s="390"/>
      <c r="H33" s="390"/>
      <c r="I33" s="391"/>
    </row>
    <row r="34" spans="1:9" ht="12" thickBot="1">
      <c r="A34" s="389"/>
      <c r="B34" s="390"/>
      <c r="C34" s="390"/>
      <c r="D34" s="390"/>
      <c r="E34" s="390"/>
      <c r="F34" s="390"/>
      <c r="G34" s="390"/>
      <c r="H34" s="390"/>
      <c r="I34" s="391"/>
    </row>
    <row r="35" spans="1:9" ht="11.25">
      <c r="A35" s="211" t="s">
        <v>233</v>
      </c>
      <c r="B35" s="230"/>
      <c r="C35" s="230"/>
      <c r="D35" s="230"/>
      <c r="E35" s="230"/>
      <c r="F35" s="230"/>
      <c r="G35" s="230"/>
      <c r="H35" s="231"/>
      <c r="I35" s="391"/>
    </row>
    <row r="36" spans="1:9" ht="11.25">
      <c r="A36" s="184" t="s">
        <v>156</v>
      </c>
      <c r="B36" s="214"/>
      <c r="C36" s="214"/>
      <c r="D36" s="232"/>
      <c r="E36" s="217" t="s">
        <v>155</v>
      </c>
      <c r="F36" s="232"/>
      <c r="G36" s="233"/>
      <c r="H36" s="419"/>
      <c r="I36" s="391"/>
    </row>
    <row r="37" spans="1:9" ht="11.25">
      <c r="A37" s="258"/>
      <c r="B37" s="236"/>
      <c r="C37" s="236"/>
      <c r="D37" s="236"/>
      <c r="E37" s="223" t="s">
        <v>202</v>
      </c>
      <c r="F37" s="220" t="s">
        <v>203</v>
      </c>
      <c r="G37" s="223" t="s">
        <v>204</v>
      </c>
      <c r="H37" s="340" t="s">
        <v>226</v>
      </c>
      <c r="I37" s="391"/>
    </row>
    <row r="38" spans="1:9" ht="11.25">
      <c r="A38" s="237"/>
      <c r="B38" s="238" t="s">
        <v>115</v>
      </c>
      <c r="C38" s="239" t="s">
        <v>116</v>
      </c>
      <c r="D38" s="240" t="s">
        <v>117</v>
      </c>
      <c r="E38" s="239"/>
      <c r="F38" s="247"/>
      <c r="G38" s="241"/>
      <c r="H38" s="420"/>
      <c r="I38" s="391"/>
    </row>
    <row r="39" spans="1:9" ht="11.25">
      <c r="A39" s="170"/>
      <c r="B39" s="128"/>
      <c r="C39" s="138"/>
      <c r="D39" s="122"/>
      <c r="E39" s="138"/>
      <c r="F39" s="118"/>
      <c r="G39" s="138"/>
      <c r="H39" s="205"/>
      <c r="I39" s="391"/>
    </row>
    <row r="40" spans="1:9" ht="11.25">
      <c r="A40" s="184" t="s">
        <v>73</v>
      </c>
      <c r="B40" s="131" t="s">
        <v>157</v>
      </c>
      <c r="C40" s="148" t="s">
        <v>284</v>
      </c>
      <c r="D40" s="151" t="s">
        <v>100</v>
      </c>
      <c r="E40" s="153">
        <f>SUM(E46*0.5+E54*0.17+E58*0.11+E61*0.11+E66*0.11)</f>
        <v>0.33</v>
      </c>
      <c r="F40" s="123">
        <f>SUM(F46*0.5+F54*0.17+F58*0.11+F61*0.11+F66*0.11)</f>
        <v>0.66</v>
      </c>
      <c r="G40" s="153">
        <f>SUM(G46*0.5+G54*0.17+G58*0.11+G61*0.11+G66*0.11)</f>
        <v>0</v>
      </c>
      <c r="H40" s="418">
        <f>SUM(H46*0.5+H54*0.17+H58*0.11+H61*0.11+H66*0.11)</f>
        <v>0</v>
      </c>
      <c r="I40" s="391"/>
    </row>
    <row r="41" spans="1:9" ht="11.25">
      <c r="A41" s="163"/>
      <c r="B41" s="127"/>
      <c r="C41" s="138" t="s">
        <v>285</v>
      </c>
      <c r="D41" s="121"/>
      <c r="E41" s="135"/>
      <c r="F41" s="124"/>
      <c r="G41" s="135"/>
      <c r="H41" s="203"/>
      <c r="I41" s="391"/>
    </row>
    <row r="42" spans="1:9" ht="11.25">
      <c r="A42" s="170"/>
      <c r="B42" s="128"/>
      <c r="C42" s="138" t="s">
        <v>286</v>
      </c>
      <c r="D42" s="121"/>
      <c r="E42" s="138"/>
      <c r="F42" s="118"/>
      <c r="G42" s="138"/>
      <c r="H42" s="205"/>
      <c r="I42" s="391"/>
    </row>
    <row r="43" spans="1:9" ht="11.25">
      <c r="A43" s="163"/>
      <c r="B43" s="127"/>
      <c r="C43" s="138" t="s">
        <v>287</v>
      </c>
      <c r="D43" s="121"/>
      <c r="E43" s="154"/>
      <c r="F43" s="144"/>
      <c r="G43" s="154"/>
      <c r="H43" s="421"/>
      <c r="I43" s="391"/>
    </row>
    <row r="44" spans="1:9" ht="11.25">
      <c r="A44" s="172"/>
      <c r="B44" s="129"/>
      <c r="C44" s="139" t="s">
        <v>288</v>
      </c>
      <c r="D44" s="122"/>
      <c r="E44" s="139"/>
      <c r="F44" s="120"/>
      <c r="G44" s="139"/>
      <c r="H44" s="206"/>
      <c r="I44" s="391"/>
    </row>
    <row r="45" spans="1:9" ht="11.25">
      <c r="A45" s="187"/>
      <c r="B45" s="150"/>
      <c r="C45" s="149"/>
      <c r="D45" s="126"/>
      <c r="E45" s="138"/>
      <c r="F45" s="118"/>
      <c r="G45" s="138"/>
      <c r="H45" s="205"/>
      <c r="I45" s="391"/>
    </row>
    <row r="46" spans="1:9" ht="11.25">
      <c r="A46" s="168" t="s">
        <v>35</v>
      </c>
      <c r="B46" s="131" t="s">
        <v>158</v>
      </c>
      <c r="C46" s="148" t="s">
        <v>159</v>
      </c>
      <c r="D46" s="152" t="s">
        <v>100</v>
      </c>
      <c r="E46" s="137">
        <v>0</v>
      </c>
      <c r="F46" s="125">
        <v>0</v>
      </c>
      <c r="G46" s="137">
        <v>0</v>
      </c>
      <c r="H46" s="204">
        <v>0</v>
      </c>
      <c r="I46" s="391"/>
    </row>
    <row r="47" spans="1:9" ht="11.25">
      <c r="A47" s="170"/>
      <c r="B47" s="128"/>
      <c r="C47" s="138" t="s">
        <v>160</v>
      </c>
      <c r="D47" s="121"/>
      <c r="E47" s="138"/>
      <c r="F47" s="118"/>
      <c r="G47" s="138"/>
      <c r="H47" s="205"/>
      <c r="I47" s="391"/>
    </row>
    <row r="48" spans="1:9" ht="11.25">
      <c r="A48" s="170"/>
      <c r="B48" s="128"/>
      <c r="C48" s="138" t="s">
        <v>161</v>
      </c>
      <c r="D48" s="121"/>
      <c r="E48" s="138"/>
      <c r="F48" s="118"/>
      <c r="G48" s="138"/>
      <c r="H48" s="205"/>
      <c r="I48" s="391"/>
    </row>
    <row r="49" spans="1:9" ht="11.25">
      <c r="A49" s="163"/>
      <c r="B49" s="127"/>
      <c r="C49" s="138" t="s">
        <v>162</v>
      </c>
      <c r="D49" s="121"/>
      <c r="E49" s="154"/>
      <c r="F49" s="144"/>
      <c r="G49" s="154"/>
      <c r="H49" s="421"/>
      <c r="I49" s="391"/>
    </row>
    <row r="50" spans="1:9" ht="11.25">
      <c r="A50" s="170"/>
      <c r="B50" s="128"/>
      <c r="C50" s="138" t="s">
        <v>163</v>
      </c>
      <c r="D50" s="121"/>
      <c r="E50" s="154"/>
      <c r="F50" s="144"/>
      <c r="G50" s="154"/>
      <c r="H50" s="421"/>
      <c r="I50" s="391"/>
    </row>
    <row r="51" spans="1:9" ht="11.25">
      <c r="A51" s="170"/>
      <c r="B51" s="128"/>
      <c r="C51" s="138" t="s">
        <v>164</v>
      </c>
      <c r="D51" s="121"/>
      <c r="E51" s="154"/>
      <c r="F51" s="144"/>
      <c r="G51" s="154"/>
      <c r="H51" s="421"/>
      <c r="I51" s="391"/>
    </row>
    <row r="52" spans="1:9" ht="11.25">
      <c r="A52" s="172"/>
      <c r="B52" s="129"/>
      <c r="C52" s="139" t="s">
        <v>165</v>
      </c>
      <c r="D52" s="122"/>
      <c r="E52" s="155"/>
      <c r="F52" s="145"/>
      <c r="G52" s="155"/>
      <c r="H52" s="422"/>
      <c r="I52" s="391"/>
    </row>
    <row r="53" spans="1:9" ht="11.25">
      <c r="A53" s="187"/>
      <c r="B53" s="150"/>
      <c r="C53" s="149"/>
      <c r="D53" s="126"/>
      <c r="E53" s="154"/>
      <c r="F53" s="144"/>
      <c r="G53" s="154"/>
      <c r="H53" s="421"/>
      <c r="I53" s="391"/>
    </row>
    <row r="54" spans="1:9" ht="11.25">
      <c r="A54" s="168" t="s">
        <v>46</v>
      </c>
      <c r="B54" s="131" t="s">
        <v>166</v>
      </c>
      <c r="C54" s="148" t="s">
        <v>167</v>
      </c>
      <c r="D54" s="151" t="s">
        <v>100</v>
      </c>
      <c r="E54" s="137">
        <v>0</v>
      </c>
      <c r="F54" s="125">
        <v>0</v>
      </c>
      <c r="G54" s="137">
        <v>0</v>
      </c>
      <c r="H54" s="204">
        <v>0</v>
      </c>
      <c r="I54" s="391"/>
    </row>
    <row r="55" spans="1:9" ht="11.25">
      <c r="A55" s="170"/>
      <c r="B55" s="128"/>
      <c r="C55" s="138" t="s">
        <v>168</v>
      </c>
      <c r="D55" s="121"/>
      <c r="E55" s="154"/>
      <c r="F55" s="144"/>
      <c r="G55" s="154"/>
      <c r="H55" s="421"/>
      <c r="I55" s="391"/>
    </row>
    <row r="56" spans="1:9" ht="11.25">
      <c r="A56" s="172"/>
      <c r="B56" s="129"/>
      <c r="C56" s="139" t="s">
        <v>169</v>
      </c>
      <c r="D56" s="122"/>
      <c r="E56" s="155"/>
      <c r="F56" s="145"/>
      <c r="G56" s="155"/>
      <c r="H56" s="422"/>
      <c r="I56" s="391"/>
    </row>
    <row r="57" spans="1:9" ht="11.25">
      <c r="A57" s="187"/>
      <c r="B57" s="150"/>
      <c r="C57" s="149"/>
      <c r="D57" s="126"/>
      <c r="E57" s="154"/>
      <c r="F57" s="144"/>
      <c r="G57" s="154"/>
      <c r="H57" s="421"/>
      <c r="I57" s="391"/>
    </row>
    <row r="58" spans="1:9" ht="11.25">
      <c r="A58" s="168" t="s">
        <v>53</v>
      </c>
      <c r="B58" s="131" t="s">
        <v>54</v>
      </c>
      <c r="C58" s="148" t="s">
        <v>170</v>
      </c>
      <c r="D58" s="151" t="s">
        <v>138</v>
      </c>
      <c r="E58" s="137">
        <v>0</v>
      </c>
      <c r="F58" s="125">
        <v>0</v>
      </c>
      <c r="G58" s="137">
        <v>0</v>
      </c>
      <c r="H58" s="204">
        <v>0</v>
      </c>
      <c r="I58" s="391"/>
    </row>
    <row r="59" spans="1:9" ht="11.25">
      <c r="A59" s="172"/>
      <c r="B59" s="129"/>
      <c r="C59" s="139" t="s">
        <v>171</v>
      </c>
      <c r="D59" s="122"/>
      <c r="E59" s="139"/>
      <c r="F59" s="120"/>
      <c r="G59" s="139"/>
      <c r="H59" s="206"/>
      <c r="I59" s="391"/>
    </row>
    <row r="60" spans="1:9" ht="11.25">
      <c r="A60" s="187"/>
      <c r="B60" s="150"/>
      <c r="C60" s="149"/>
      <c r="D60" s="126"/>
      <c r="E60" s="138"/>
      <c r="F60" s="118"/>
      <c r="G60" s="138"/>
      <c r="H60" s="205"/>
      <c r="I60" s="391"/>
    </row>
    <row r="61" spans="1:9" ht="11.25">
      <c r="A61" s="168" t="s">
        <v>59</v>
      </c>
      <c r="B61" s="131" t="s">
        <v>60</v>
      </c>
      <c r="C61" s="148" t="s">
        <v>172</v>
      </c>
      <c r="D61" s="151" t="s">
        <v>100</v>
      </c>
      <c r="E61" s="137">
        <v>3</v>
      </c>
      <c r="F61" s="125">
        <v>3</v>
      </c>
      <c r="G61" s="137">
        <v>0</v>
      </c>
      <c r="H61" s="204">
        <v>0</v>
      </c>
      <c r="I61" s="391"/>
    </row>
    <row r="62" spans="1:9" ht="11.25">
      <c r="A62" s="163"/>
      <c r="B62" s="127"/>
      <c r="C62" s="138" t="s">
        <v>173</v>
      </c>
      <c r="D62" s="121"/>
      <c r="E62" s="138"/>
      <c r="F62" s="118"/>
      <c r="G62" s="138"/>
      <c r="H62" s="205"/>
      <c r="I62" s="391"/>
    </row>
    <row r="63" spans="1:9" ht="11.25">
      <c r="A63" s="163"/>
      <c r="B63" s="127"/>
      <c r="C63" s="138" t="s">
        <v>174</v>
      </c>
      <c r="D63" s="121"/>
      <c r="E63" s="138"/>
      <c r="F63" s="118"/>
      <c r="G63" s="138"/>
      <c r="H63" s="205"/>
      <c r="I63" s="391"/>
    </row>
    <row r="64" spans="1:9" ht="11.25">
      <c r="A64" s="162"/>
      <c r="B64" s="132"/>
      <c r="C64" s="139" t="s">
        <v>175</v>
      </c>
      <c r="D64" s="122"/>
      <c r="E64" s="139"/>
      <c r="F64" s="120"/>
      <c r="G64" s="139"/>
      <c r="H64" s="206"/>
      <c r="I64" s="391"/>
    </row>
    <row r="65" spans="1:9" ht="11.25">
      <c r="A65" s="182"/>
      <c r="B65" s="146"/>
      <c r="C65" s="149"/>
      <c r="D65" s="126"/>
      <c r="E65" s="138"/>
      <c r="F65" s="118"/>
      <c r="G65" s="138"/>
      <c r="H65" s="205"/>
      <c r="I65" s="391"/>
    </row>
    <row r="66" spans="1:9" ht="11.25">
      <c r="A66" s="168" t="s">
        <v>65</v>
      </c>
      <c r="B66" s="131" t="s">
        <v>176</v>
      </c>
      <c r="C66" s="148" t="s">
        <v>177</v>
      </c>
      <c r="D66" s="151" t="s">
        <v>100</v>
      </c>
      <c r="E66" s="137">
        <v>0</v>
      </c>
      <c r="F66" s="125">
        <v>3</v>
      </c>
      <c r="G66" s="137">
        <v>0</v>
      </c>
      <c r="H66" s="204">
        <v>0</v>
      </c>
      <c r="I66" s="391"/>
    </row>
    <row r="67" spans="1:9" ht="11.25">
      <c r="A67" s="163"/>
      <c r="B67" s="127" t="s">
        <v>178</v>
      </c>
      <c r="C67" s="138" t="s">
        <v>179</v>
      </c>
      <c r="D67" s="121"/>
      <c r="E67" s="138"/>
      <c r="F67" s="118"/>
      <c r="G67" s="138"/>
      <c r="H67" s="205"/>
      <c r="I67" s="391"/>
    </row>
    <row r="68" spans="1:9" ht="11.25">
      <c r="A68" s="170"/>
      <c r="B68" s="128"/>
      <c r="C68" s="138" t="s">
        <v>180</v>
      </c>
      <c r="D68" s="121"/>
      <c r="E68" s="138"/>
      <c r="F68" s="118"/>
      <c r="G68" s="138"/>
      <c r="H68" s="205"/>
      <c r="I68" s="391"/>
    </row>
    <row r="69" spans="1:9" ht="11.25">
      <c r="A69" s="170"/>
      <c r="B69" s="128"/>
      <c r="C69" s="138" t="s">
        <v>289</v>
      </c>
      <c r="D69" s="121"/>
      <c r="E69" s="138"/>
      <c r="F69" s="118"/>
      <c r="G69" s="138"/>
      <c r="H69" s="205"/>
      <c r="I69" s="391"/>
    </row>
    <row r="70" spans="1:9" ht="11.25">
      <c r="A70" s="170"/>
      <c r="B70" s="128"/>
      <c r="C70" s="138" t="s">
        <v>181</v>
      </c>
      <c r="D70" s="121"/>
      <c r="E70" s="138"/>
      <c r="F70" s="118"/>
      <c r="G70" s="138"/>
      <c r="H70" s="205"/>
      <c r="I70" s="391"/>
    </row>
    <row r="71" spans="1:9" ht="12" thickBot="1">
      <c r="A71" s="179"/>
      <c r="B71" s="191"/>
      <c r="C71" s="180" t="s">
        <v>182</v>
      </c>
      <c r="D71" s="192"/>
      <c r="E71" s="180"/>
      <c r="F71" s="200"/>
      <c r="G71" s="180"/>
      <c r="H71" s="209"/>
      <c r="I71" s="391"/>
    </row>
    <row r="72" spans="1:9" ht="11.25">
      <c r="A72" s="389"/>
      <c r="B72" s="390"/>
      <c r="C72" s="390"/>
      <c r="D72" s="390"/>
      <c r="E72" s="390"/>
      <c r="F72" s="390"/>
      <c r="G72" s="390"/>
      <c r="H72" s="390"/>
      <c r="I72" s="391"/>
    </row>
    <row r="73" spans="1:9" ht="11.25">
      <c r="A73" s="389"/>
      <c r="B73" s="390"/>
      <c r="C73" s="390"/>
      <c r="D73" s="390"/>
      <c r="E73" s="390"/>
      <c r="F73" s="390"/>
      <c r="G73" s="390"/>
      <c r="H73" s="390"/>
      <c r="I73" s="391"/>
    </row>
    <row r="74" spans="1:9" ht="11.25">
      <c r="A74" s="389"/>
      <c r="B74" s="390"/>
      <c r="C74" s="390"/>
      <c r="D74" s="390"/>
      <c r="E74" s="390"/>
      <c r="F74" s="390"/>
      <c r="G74" s="390"/>
      <c r="H74" s="390"/>
      <c r="I74" s="391"/>
    </row>
    <row r="75" spans="1:9" ht="11.25">
      <c r="A75" s="389"/>
      <c r="B75" s="390"/>
      <c r="C75" s="390"/>
      <c r="D75" s="390"/>
      <c r="E75" s="390"/>
      <c r="F75" s="390"/>
      <c r="G75" s="390"/>
      <c r="H75" s="390"/>
      <c r="I75" s="391"/>
    </row>
    <row r="76" spans="1:9" ht="12" thickBot="1">
      <c r="A76" s="389"/>
      <c r="B76" s="390"/>
      <c r="C76" s="390"/>
      <c r="D76" s="390"/>
      <c r="E76" s="390"/>
      <c r="F76" s="390"/>
      <c r="G76" s="390"/>
      <c r="H76" s="390"/>
      <c r="I76" s="391"/>
    </row>
    <row r="77" spans="1:9" ht="11.25">
      <c r="A77" s="211" t="s">
        <v>233</v>
      </c>
      <c r="B77" s="254"/>
      <c r="C77" s="255"/>
      <c r="D77" s="230"/>
      <c r="E77" s="230"/>
      <c r="F77" s="230"/>
      <c r="G77" s="230"/>
      <c r="H77" s="231"/>
      <c r="I77" s="391"/>
    </row>
    <row r="78" spans="1:9" ht="11.25">
      <c r="A78" s="259" t="s">
        <v>189</v>
      </c>
      <c r="B78" s="260"/>
      <c r="C78" s="226"/>
      <c r="D78" s="232"/>
      <c r="E78" s="217" t="s">
        <v>155</v>
      </c>
      <c r="F78" s="232"/>
      <c r="G78" s="233"/>
      <c r="H78" s="419"/>
      <c r="I78" s="391"/>
    </row>
    <row r="79" spans="1:9" ht="11.25">
      <c r="A79" s="261"/>
      <c r="B79" s="262"/>
      <c r="C79" s="236"/>
      <c r="D79" s="236"/>
      <c r="E79" s="223" t="s">
        <v>202</v>
      </c>
      <c r="F79" s="220" t="s">
        <v>203</v>
      </c>
      <c r="G79" s="223" t="s">
        <v>204</v>
      </c>
      <c r="H79" s="340" t="s">
        <v>226</v>
      </c>
      <c r="I79" s="391"/>
    </row>
    <row r="80" spans="1:9" ht="11.25">
      <c r="A80" s="219"/>
      <c r="B80" s="223" t="s">
        <v>115</v>
      </c>
      <c r="C80" s="238" t="s">
        <v>116</v>
      </c>
      <c r="D80" s="240" t="s">
        <v>117</v>
      </c>
      <c r="E80" s="239"/>
      <c r="F80" s="264"/>
      <c r="G80" s="241"/>
      <c r="H80" s="420"/>
      <c r="I80" s="391"/>
    </row>
    <row r="81" spans="1:9" ht="11.25">
      <c r="A81" s="170"/>
      <c r="B81" s="138"/>
      <c r="C81" s="128"/>
      <c r="D81" s="121"/>
      <c r="E81" s="138"/>
      <c r="F81" s="118"/>
      <c r="G81" s="138"/>
      <c r="H81" s="205"/>
      <c r="I81" s="391"/>
    </row>
    <row r="82" spans="1:9" ht="11.25">
      <c r="A82" s="184" t="s">
        <v>111</v>
      </c>
      <c r="B82" s="142" t="s">
        <v>190</v>
      </c>
      <c r="C82" s="130" t="s">
        <v>290</v>
      </c>
      <c r="D82" s="151" t="s">
        <v>100</v>
      </c>
      <c r="E82" s="153">
        <f>SUM(E87*0.36+E91*0.18+E94*0.18+E97*0.18+E101*0.1)</f>
        <v>3.9240000000000004</v>
      </c>
      <c r="F82" s="123">
        <f>SUM(F87*0.36+F91*0.18+F94*0.18+F97*0.18+F101*0.1)</f>
        <v>4.248</v>
      </c>
      <c r="G82" s="153">
        <f>SUM(G87*0.36+G91*0.18+G94*0.18+G97*0.18+G101*0.1)</f>
        <v>2.124</v>
      </c>
      <c r="H82" s="418">
        <f>SUM(H87*0.36+H91*0.18+H94*0.18+H97*0.18+H101*0.1)</f>
        <v>4.44384</v>
      </c>
      <c r="I82" s="391"/>
    </row>
    <row r="83" spans="1:9" ht="11.25">
      <c r="A83" s="163"/>
      <c r="B83" s="133"/>
      <c r="C83" s="128" t="s">
        <v>291</v>
      </c>
      <c r="D83" s="121"/>
      <c r="E83" s="135"/>
      <c r="F83" s="124"/>
      <c r="G83" s="135"/>
      <c r="H83" s="203"/>
      <c r="I83" s="391"/>
    </row>
    <row r="84" spans="1:9" ht="12.75">
      <c r="A84" s="10"/>
      <c r="B84" s="138"/>
      <c r="C84" s="128" t="s">
        <v>292</v>
      </c>
      <c r="D84" s="121"/>
      <c r="E84" s="138"/>
      <c r="F84" s="118"/>
      <c r="G84" s="138"/>
      <c r="H84" s="205"/>
      <c r="I84" s="391"/>
    </row>
    <row r="85" spans="1:9" ht="11.25">
      <c r="A85" s="162"/>
      <c r="B85" s="143"/>
      <c r="C85" s="250" t="s">
        <v>293</v>
      </c>
      <c r="D85" s="122"/>
      <c r="E85" s="155"/>
      <c r="F85" s="145"/>
      <c r="G85" s="155"/>
      <c r="H85" s="422"/>
      <c r="I85" s="391"/>
    </row>
    <row r="86" spans="1:9" ht="11.25">
      <c r="A86" s="170"/>
      <c r="B86" s="138"/>
      <c r="C86" s="128"/>
      <c r="D86" s="121"/>
      <c r="E86" s="138"/>
      <c r="F86" s="118"/>
      <c r="G86" s="138"/>
      <c r="H86" s="205"/>
      <c r="I86" s="391"/>
    </row>
    <row r="87" spans="1:9" ht="11.25">
      <c r="A87" s="168" t="s">
        <v>84</v>
      </c>
      <c r="B87" s="142" t="s">
        <v>85</v>
      </c>
      <c r="C87" s="130" t="s">
        <v>191</v>
      </c>
      <c r="D87" s="152" t="s">
        <v>138</v>
      </c>
      <c r="E87" s="137">
        <v>6</v>
      </c>
      <c r="F87" s="125">
        <v>6</v>
      </c>
      <c r="G87" s="137">
        <v>2</v>
      </c>
      <c r="H87" s="204">
        <v>6</v>
      </c>
      <c r="I87" s="391"/>
    </row>
    <row r="88" spans="1:9" ht="11.25">
      <c r="A88" s="163"/>
      <c r="B88" s="133" t="s">
        <v>192</v>
      </c>
      <c r="C88" s="128" t="s">
        <v>193</v>
      </c>
      <c r="D88" s="194"/>
      <c r="E88" s="154"/>
      <c r="F88" s="144"/>
      <c r="G88" s="154"/>
      <c r="H88" s="421"/>
      <c r="I88" s="391"/>
    </row>
    <row r="89" spans="1:9" ht="11.25">
      <c r="A89" s="172"/>
      <c r="B89" s="139"/>
      <c r="C89" s="129" t="s">
        <v>194</v>
      </c>
      <c r="D89" s="122"/>
      <c r="E89" s="139"/>
      <c r="F89" s="120"/>
      <c r="G89" s="139"/>
      <c r="H89" s="206"/>
      <c r="I89" s="391"/>
    </row>
    <row r="90" spans="1:9" ht="11.25">
      <c r="A90" s="170"/>
      <c r="B90" s="138"/>
      <c r="C90" s="128"/>
      <c r="D90" s="121"/>
      <c r="E90" s="154"/>
      <c r="F90" s="144"/>
      <c r="G90" s="154"/>
      <c r="H90" s="421"/>
      <c r="I90" s="391"/>
    </row>
    <row r="91" spans="1:9" ht="11.25">
      <c r="A91" s="168" t="s">
        <v>90</v>
      </c>
      <c r="B91" s="142" t="s">
        <v>91</v>
      </c>
      <c r="C91" s="130" t="s">
        <v>191</v>
      </c>
      <c r="D91" s="151" t="s">
        <v>138</v>
      </c>
      <c r="E91" s="137">
        <v>6</v>
      </c>
      <c r="F91" s="125">
        <v>6</v>
      </c>
      <c r="G91" s="137">
        <v>6</v>
      </c>
      <c r="H91" s="204">
        <v>6</v>
      </c>
      <c r="I91" s="391"/>
    </row>
    <row r="92" spans="1:9" ht="11.25">
      <c r="A92" s="172"/>
      <c r="B92" s="143" t="s">
        <v>195</v>
      </c>
      <c r="C92" s="129" t="s">
        <v>196</v>
      </c>
      <c r="D92" s="122"/>
      <c r="E92" s="155"/>
      <c r="F92" s="145"/>
      <c r="G92" s="155"/>
      <c r="H92" s="422"/>
      <c r="I92" s="391"/>
    </row>
    <row r="93" spans="1:9" ht="11.25">
      <c r="A93" s="170"/>
      <c r="B93" s="133"/>
      <c r="C93" s="128"/>
      <c r="D93" s="121"/>
      <c r="E93" s="154"/>
      <c r="F93" s="144"/>
      <c r="G93" s="154"/>
      <c r="H93" s="421"/>
      <c r="I93" s="391"/>
    </row>
    <row r="94" spans="1:9" ht="11.25">
      <c r="A94" s="168" t="s">
        <v>94</v>
      </c>
      <c r="B94" s="142" t="s">
        <v>126</v>
      </c>
      <c r="C94" s="130" t="s">
        <v>197</v>
      </c>
      <c r="D94" s="151" t="s">
        <v>100</v>
      </c>
      <c r="E94" s="137">
        <v>3.8</v>
      </c>
      <c r="F94" s="125">
        <v>2.6</v>
      </c>
      <c r="G94" s="137">
        <v>1.8</v>
      </c>
      <c r="H94" s="204">
        <v>0.688</v>
      </c>
      <c r="I94" s="391"/>
    </row>
    <row r="95" spans="1:9" ht="11.25">
      <c r="A95" s="172"/>
      <c r="B95" s="143" t="s">
        <v>198</v>
      </c>
      <c r="C95" s="129"/>
      <c r="D95" s="122"/>
      <c r="E95" s="155"/>
      <c r="F95" s="145"/>
      <c r="G95" s="155"/>
      <c r="H95" s="422"/>
      <c r="I95" s="391"/>
    </row>
    <row r="96" spans="1:9" ht="11.25">
      <c r="A96" s="170"/>
      <c r="B96" s="138"/>
      <c r="C96" s="128"/>
      <c r="D96" s="121"/>
      <c r="E96" s="154"/>
      <c r="F96" s="144"/>
      <c r="G96" s="154"/>
      <c r="H96" s="421"/>
      <c r="I96" s="391"/>
    </row>
    <row r="97" spans="1:9" ht="11.25">
      <c r="A97" s="168" t="s">
        <v>101</v>
      </c>
      <c r="B97" s="142" t="s">
        <v>199</v>
      </c>
      <c r="C97" s="130" t="s">
        <v>200</v>
      </c>
      <c r="D97" s="151" t="s">
        <v>138</v>
      </c>
      <c r="E97" s="137">
        <v>0</v>
      </c>
      <c r="F97" s="125">
        <v>3</v>
      </c>
      <c r="G97" s="137">
        <v>0</v>
      </c>
      <c r="H97" s="204">
        <v>6</v>
      </c>
      <c r="I97" s="391"/>
    </row>
    <row r="98" spans="1:9" ht="11.25">
      <c r="A98" s="163"/>
      <c r="B98" s="133"/>
      <c r="C98" s="128" t="s">
        <v>201</v>
      </c>
      <c r="D98" s="121"/>
      <c r="E98" s="154"/>
      <c r="F98" s="144"/>
      <c r="G98" s="154"/>
      <c r="H98" s="421"/>
      <c r="I98" s="391"/>
    </row>
    <row r="99" spans="1:9" ht="11.25">
      <c r="A99" s="172"/>
      <c r="B99" s="139"/>
      <c r="C99" s="129" t="s">
        <v>196</v>
      </c>
      <c r="D99" s="122"/>
      <c r="E99" s="139"/>
      <c r="F99" s="120"/>
      <c r="G99" s="139"/>
      <c r="H99" s="206"/>
      <c r="I99" s="391"/>
    </row>
    <row r="100" spans="1:9" ht="11.25">
      <c r="A100" s="170"/>
      <c r="B100" s="138"/>
      <c r="C100" s="128"/>
      <c r="D100" s="121"/>
      <c r="E100" s="138"/>
      <c r="F100" s="118"/>
      <c r="G100" s="138"/>
      <c r="H100" s="205"/>
      <c r="I100" s="391"/>
    </row>
    <row r="101" spans="1:9" ht="11.25">
      <c r="A101" s="168" t="s">
        <v>107</v>
      </c>
      <c r="B101" s="142" t="s">
        <v>108</v>
      </c>
      <c r="C101" s="130" t="s">
        <v>191</v>
      </c>
      <c r="D101" s="151" t="s">
        <v>138</v>
      </c>
      <c r="E101" s="137">
        <v>0</v>
      </c>
      <c r="F101" s="125">
        <v>0</v>
      </c>
      <c r="G101" s="137">
        <v>0</v>
      </c>
      <c r="H101" s="204">
        <v>0</v>
      </c>
      <c r="I101" s="391"/>
    </row>
    <row r="102" spans="1:9" ht="12" thickBot="1">
      <c r="A102" s="252"/>
      <c r="B102" s="253"/>
      <c r="C102" s="191" t="s">
        <v>196</v>
      </c>
      <c r="D102" s="192"/>
      <c r="E102" s="244"/>
      <c r="F102" s="245"/>
      <c r="G102" s="244"/>
      <c r="H102" s="423"/>
      <c r="I102" s="391"/>
    </row>
    <row r="103" spans="1:9" ht="11.25">
      <c r="A103" s="389"/>
      <c r="B103" s="390"/>
      <c r="C103" s="390"/>
      <c r="D103" s="390"/>
      <c r="E103" s="390"/>
      <c r="F103" s="390"/>
      <c r="G103" s="390"/>
      <c r="H103" s="390"/>
      <c r="I103" s="391"/>
    </row>
    <row r="104" spans="1:9" ht="12" thickBot="1">
      <c r="A104" s="393"/>
      <c r="B104" s="394"/>
      <c r="C104" s="394"/>
      <c r="D104" s="394"/>
      <c r="E104" s="394"/>
      <c r="F104" s="394"/>
      <c r="G104" s="394"/>
      <c r="H104" s="394"/>
      <c r="I104" s="392"/>
    </row>
    <row r="107" ht="12" thickBot="1"/>
    <row r="108" spans="1:9" ht="11.25">
      <c r="A108" s="351" t="s">
        <v>207</v>
      </c>
      <c r="B108" s="352"/>
      <c r="C108" s="364"/>
      <c r="D108" s="364"/>
      <c r="E108" s="364"/>
      <c r="F108" s="364"/>
      <c r="G108" s="364"/>
      <c r="H108" s="364"/>
      <c r="I108" s="365"/>
    </row>
    <row r="109" spans="1:9" ht="11.25">
      <c r="A109" s="360"/>
      <c r="B109" s="362"/>
      <c r="C109" s="362"/>
      <c r="D109" s="362"/>
      <c r="E109" s="362"/>
      <c r="F109" s="362"/>
      <c r="G109" s="362"/>
      <c r="H109" s="362"/>
      <c r="I109" s="363"/>
    </row>
    <row r="110" spans="1:9" ht="11.25">
      <c r="A110" s="277" t="s">
        <v>209</v>
      </c>
      <c r="B110" s="353"/>
      <c r="C110" s="362"/>
      <c r="D110" s="362"/>
      <c r="E110" s="362"/>
      <c r="F110" s="362"/>
      <c r="G110" s="362"/>
      <c r="H110" s="362"/>
      <c r="I110" s="363"/>
    </row>
    <row r="111" spans="1:9" ht="11.25">
      <c r="A111" s="360"/>
      <c r="B111" s="362"/>
      <c r="C111" s="362"/>
      <c r="D111" s="362"/>
      <c r="E111" s="362"/>
      <c r="F111" s="362"/>
      <c r="G111" s="362"/>
      <c r="H111" s="362"/>
      <c r="I111" s="363"/>
    </row>
    <row r="112" spans="1:9" ht="12" thickBot="1">
      <c r="A112" s="360"/>
      <c r="B112" s="362"/>
      <c r="C112" s="362"/>
      <c r="D112" s="362"/>
      <c r="E112" s="362"/>
      <c r="F112" s="362"/>
      <c r="G112" s="362"/>
      <c r="H112" s="362"/>
      <c r="I112" s="363"/>
    </row>
    <row r="113" spans="1:9" ht="11.25">
      <c r="A113" s="211" t="s">
        <v>233</v>
      </c>
      <c r="B113" s="212"/>
      <c r="C113" s="212"/>
      <c r="D113" s="212"/>
      <c r="E113" s="212"/>
      <c r="F113" s="212"/>
      <c r="G113" s="212"/>
      <c r="H113" s="213"/>
      <c r="I113" s="363"/>
    </row>
    <row r="114" spans="1:9" ht="11.25">
      <c r="A114" s="184" t="s">
        <v>114</v>
      </c>
      <c r="B114" s="214"/>
      <c r="C114" s="214"/>
      <c r="D114" s="226"/>
      <c r="E114" s="217" t="s">
        <v>155</v>
      </c>
      <c r="F114" s="214"/>
      <c r="G114" s="217"/>
      <c r="H114" s="339"/>
      <c r="I114" s="363"/>
    </row>
    <row r="115" spans="1:9" ht="11.25">
      <c r="A115" s="257"/>
      <c r="B115" s="220"/>
      <c r="C115" s="220"/>
      <c r="D115" s="220"/>
      <c r="E115" s="223" t="s">
        <v>202</v>
      </c>
      <c r="F115" s="220" t="s">
        <v>203</v>
      </c>
      <c r="G115" s="223" t="s">
        <v>204</v>
      </c>
      <c r="H115" s="340" t="s">
        <v>226</v>
      </c>
      <c r="I115" s="363"/>
    </row>
    <row r="116" spans="1:9" ht="11.25">
      <c r="A116" s="225"/>
      <c r="B116" s="216" t="s">
        <v>115</v>
      </c>
      <c r="C116" s="217" t="s">
        <v>116</v>
      </c>
      <c r="D116" s="216" t="s">
        <v>117</v>
      </c>
      <c r="E116" s="227"/>
      <c r="F116" s="226"/>
      <c r="G116" s="227"/>
      <c r="H116" s="341"/>
      <c r="I116" s="363"/>
    </row>
    <row r="117" spans="1:9" ht="11.25">
      <c r="A117" s="251"/>
      <c r="B117" s="142"/>
      <c r="C117" s="142"/>
      <c r="D117" s="115"/>
      <c r="E117" s="142"/>
      <c r="F117" s="116"/>
      <c r="G117" s="142"/>
      <c r="H117" s="202"/>
      <c r="I117" s="363"/>
    </row>
    <row r="118" spans="1:9" ht="11.25">
      <c r="A118" s="277" t="s">
        <v>30</v>
      </c>
      <c r="B118" s="133" t="s">
        <v>118</v>
      </c>
      <c r="C118" s="138" t="s">
        <v>294</v>
      </c>
      <c r="D118" s="121" t="s">
        <v>100</v>
      </c>
      <c r="E118" s="134">
        <f>SUM(E14*0.333333333333333+E122*0.333333333333333+E28*0.333333333333333)</f>
        <v>2.6666666666666625</v>
      </c>
      <c r="F118" s="197">
        <f>SUM(F14*0.333333333333333+F122*0.333333333333333+F28*0.333333333333333)</f>
        <v>2.2222222222222188</v>
      </c>
      <c r="G118" s="134">
        <f>SUM(G14*0.333333333333333+G122*0.333333333333333+G28*0.333333333333333)</f>
        <v>0.6666666666666652</v>
      </c>
      <c r="H118" s="343">
        <f>SUM(H14*0.333333333333333+H122*0.333333333333333+H28*0.333333333333333)</f>
        <v>1.579999999999998</v>
      </c>
      <c r="I118" s="363"/>
    </row>
    <row r="119" spans="1:9" ht="11.25">
      <c r="A119" s="243"/>
      <c r="B119" s="133"/>
      <c r="C119" s="138" t="s">
        <v>295</v>
      </c>
      <c r="D119" s="121"/>
      <c r="E119" s="135"/>
      <c r="F119" s="124"/>
      <c r="G119" s="135"/>
      <c r="H119" s="203"/>
      <c r="I119" s="363"/>
    </row>
    <row r="120" spans="1:9" ht="11.25">
      <c r="A120" s="210"/>
      <c r="B120" s="143"/>
      <c r="C120" s="139" t="s">
        <v>296</v>
      </c>
      <c r="D120" s="122"/>
      <c r="E120" s="136"/>
      <c r="F120" s="195"/>
      <c r="G120" s="136"/>
      <c r="H120" s="342"/>
      <c r="I120" s="363"/>
    </row>
    <row r="121" spans="1:9" ht="11.25">
      <c r="A121" s="344"/>
      <c r="B121" s="118"/>
      <c r="C121" s="118"/>
      <c r="D121" s="118"/>
      <c r="E121" s="138"/>
      <c r="F121" s="118"/>
      <c r="G121" s="138"/>
      <c r="H121" s="205"/>
      <c r="I121" s="363"/>
    </row>
    <row r="122" spans="1:9" ht="11.25">
      <c r="A122" s="168" t="s">
        <v>219</v>
      </c>
      <c r="B122" s="115" t="s">
        <v>126</v>
      </c>
      <c r="C122" s="148" t="s">
        <v>297</v>
      </c>
      <c r="D122" s="151" t="s">
        <v>100</v>
      </c>
      <c r="E122" s="137">
        <f>SUM(E125*0.333333333333333+E127*0.333333333333333+E128*0.333333333333333)</f>
        <v>3.9999999999999956</v>
      </c>
      <c r="F122" s="125">
        <f>SUM(F125*0.333333333333333+F127*0.333333333333333+F128*0.333333333333333)</f>
        <v>2.666666666666664</v>
      </c>
      <c r="G122" s="137">
        <f>SUM(G125*0.333333333333333+G127*0.333333333333333+G128*0.333333333333333)</f>
        <v>1.9999999999999978</v>
      </c>
      <c r="H122" s="204">
        <f>SUM(H125*0.333333333333333+H127*0.333333333333333+H128*0.333333333333333)</f>
        <v>0.7399999999999992</v>
      </c>
      <c r="I122" s="363"/>
    </row>
    <row r="123" spans="1:9" ht="11.25">
      <c r="A123" s="170"/>
      <c r="B123" s="121" t="s">
        <v>127</v>
      </c>
      <c r="C123" s="138" t="s">
        <v>298</v>
      </c>
      <c r="D123" s="121"/>
      <c r="E123" s="138"/>
      <c r="F123" s="118"/>
      <c r="G123" s="138"/>
      <c r="H123" s="205"/>
      <c r="I123" s="363"/>
    </row>
    <row r="124" spans="1:9" ht="11.25">
      <c r="A124" s="170"/>
      <c r="B124" s="121" t="s">
        <v>128</v>
      </c>
      <c r="C124" s="138"/>
      <c r="D124" s="121"/>
      <c r="E124" s="138"/>
      <c r="F124" s="118"/>
      <c r="G124" s="138"/>
      <c r="H124" s="205"/>
      <c r="I124" s="363"/>
    </row>
    <row r="125" spans="1:9" ht="11.25">
      <c r="A125" s="174" t="s">
        <v>14</v>
      </c>
      <c r="B125" s="121" t="s">
        <v>129</v>
      </c>
      <c r="C125" s="138" t="s">
        <v>130</v>
      </c>
      <c r="D125" s="121" t="s">
        <v>100</v>
      </c>
      <c r="E125" s="140">
        <v>4</v>
      </c>
      <c r="F125" s="198">
        <v>0</v>
      </c>
      <c r="G125" s="140">
        <v>0</v>
      </c>
      <c r="H125" s="207">
        <v>2</v>
      </c>
      <c r="I125" s="363"/>
    </row>
    <row r="126" spans="1:9" ht="11.25">
      <c r="A126" s="170"/>
      <c r="B126" s="121" t="s">
        <v>131</v>
      </c>
      <c r="C126" s="138"/>
      <c r="D126" s="121"/>
      <c r="E126" s="138"/>
      <c r="F126" s="118"/>
      <c r="G126" s="138"/>
      <c r="H126" s="205"/>
      <c r="I126" s="363"/>
    </row>
    <row r="127" spans="1:9" ht="11.25">
      <c r="A127" s="174" t="s">
        <v>18</v>
      </c>
      <c r="B127" s="121" t="s">
        <v>132</v>
      </c>
      <c r="C127" s="138" t="s">
        <v>133</v>
      </c>
      <c r="D127" s="121" t="s">
        <v>100</v>
      </c>
      <c r="E127" s="140">
        <v>2</v>
      </c>
      <c r="F127" s="198">
        <v>2</v>
      </c>
      <c r="G127" s="140">
        <v>0</v>
      </c>
      <c r="H127" s="207">
        <v>0.22</v>
      </c>
      <c r="I127" s="363"/>
    </row>
    <row r="128" spans="1:9" ht="12" thickBot="1">
      <c r="A128" s="345" t="s">
        <v>22</v>
      </c>
      <c r="B128" s="192" t="s">
        <v>134</v>
      </c>
      <c r="C128" s="180" t="s">
        <v>135</v>
      </c>
      <c r="D128" s="192" t="s">
        <v>100</v>
      </c>
      <c r="E128" s="346">
        <v>6</v>
      </c>
      <c r="F128" s="347">
        <v>6</v>
      </c>
      <c r="G128" s="346">
        <v>6</v>
      </c>
      <c r="H128" s="348">
        <v>0</v>
      </c>
      <c r="I128" s="363"/>
    </row>
    <row r="129" spans="1:9" ht="11.25">
      <c r="A129" s="360"/>
      <c r="B129" s="362"/>
      <c r="C129" s="362"/>
      <c r="D129" s="362"/>
      <c r="E129" s="362"/>
      <c r="F129" s="362"/>
      <c r="G129" s="362"/>
      <c r="H129" s="362"/>
      <c r="I129" s="363"/>
    </row>
    <row r="130" spans="1:9" ht="11.25">
      <c r="A130" s="360"/>
      <c r="B130" s="362"/>
      <c r="C130" s="362"/>
      <c r="D130" s="362"/>
      <c r="E130" s="362"/>
      <c r="F130" s="362"/>
      <c r="G130" s="362"/>
      <c r="H130" s="362"/>
      <c r="I130" s="363"/>
    </row>
    <row r="131" spans="1:9" ht="11.25">
      <c r="A131" s="360"/>
      <c r="B131" s="362"/>
      <c r="C131" s="362"/>
      <c r="D131" s="362"/>
      <c r="E131" s="362"/>
      <c r="F131" s="362"/>
      <c r="G131" s="362"/>
      <c r="H131" s="362"/>
      <c r="I131" s="363"/>
    </row>
    <row r="132" spans="1:9" ht="11.25">
      <c r="A132" s="360"/>
      <c r="B132" s="362"/>
      <c r="C132" s="362"/>
      <c r="D132" s="362"/>
      <c r="E132" s="362"/>
      <c r="F132" s="362"/>
      <c r="G132" s="362"/>
      <c r="H132" s="362"/>
      <c r="I132" s="363"/>
    </row>
    <row r="133" spans="1:9" ht="12" thickBot="1">
      <c r="A133" s="360"/>
      <c r="B133" s="362"/>
      <c r="C133" s="362"/>
      <c r="D133" s="362"/>
      <c r="E133" s="362"/>
      <c r="F133" s="362"/>
      <c r="G133" s="362"/>
      <c r="H133" s="362"/>
      <c r="I133" s="363"/>
    </row>
    <row r="134" spans="1:9" ht="11.25">
      <c r="A134" s="229" t="s">
        <v>233</v>
      </c>
      <c r="B134" s="230"/>
      <c r="C134" s="230"/>
      <c r="D134" s="230"/>
      <c r="E134" s="230"/>
      <c r="F134" s="230"/>
      <c r="G134" s="230"/>
      <c r="H134" s="231"/>
      <c r="I134" s="363"/>
    </row>
    <row r="135" spans="1:9" ht="11.25">
      <c r="A135" s="184" t="s">
        <v>156</v>
      </c>
      <c r="B135" s="214"/>
      <c r="C135" s="214"/>
      <c r="D135" s="232"/>
      <c r="E135" s="217" t="s">
        <v>155</v>
      </c>
      <c r="F135" s="233"/>
      <c r="G135" s="233"/>
      <c r="H135" s="234"/>
      <c r="I135" s="363"/>
    </row>
    <row r="136" spans="1:9" ht="11.25">
      <c r="A136" s="258"/>
      <c r="B136" s="236"/>
      <c r="C136" s="236"/>
      <c r="D136" s="236"/>
      <c r="E136" s="223" t="s">
        <v>202</v>
      </c>
      <c r="F136" s="220" t="s">
        <v>203</v>
      </c>
      <c r="G136" s="223" t="s">
        <v>204</v>
      </c>
      <c r="H136" s="340" t="s">
        <v>226</v>
      </c>
      <c r="I136" s="363"/>
    </row>
    <row r="137" spans="1:9" ht="11.25">
      <c r="A137" s="237"/>
      <c r="B137" s="238" t="s">
        <v>115</v>
      </c>
      <c r="C137" s="239" t="s">
        <v>116</v>
      </c>
      <c r="D137" s="240" t="s">
        <v>117</v>
      </c>
      <c r="E137" s="239"/>
      <c r="F137" s="241"/>
      <c r="G137" s="241"/>
      <c r="H137" s="242"/>
      <c r="I137" s="363"/>
    </row>
    <row r="138" spans="1:9" ht="11.25">
      <c r="A138" s="170"/>
      <c r="B138" s="128"/>
      <c r="C138" s="138"/>
      <c r="D138" s="122"/>
      <c r="E138" s="138"/>
      <c r="F138" s="138"/>
      <c r="G138" s="138"/>
      <c r="H138" s="171"/>
      <c r="I138" s="363"/>
    </row>
    <row r="139" spans="1:9" ht="11.25">
      <c r="A139" s="184" t="s">
        <v>73</v>
      </c>
      <c r="B139" s="131" t="s">
        <v>157</v>
      </c>
      <c r="C139" s="148" t="s">
        <v>299</v>
      </c>
      <c r="D139" s="151" t="s">
        <v>100</v>
      </c>
      <c r="E139" s="153">
        <f>SUM(E46*0.2+E54*0.2+E58*0.2+E61*0.2+E66*0.2)</f>
        <v>0.6000000000000001</v>
      </c>
      <c r="F139" s="153">
        <f>SUM(F46*0.2+F54*0.2+F58*0.2+F61*0.2+F66*0.2)</f>
        <v>1.2000000000000002</v>
      </c>
      <c r="G139" s="153">
        <f>SUM(G46*0.2+G54*0.2+G58*0.2+G61*0.2+G66*0.2)</f>
        <v>0</v>
      </c>
      <c r="H139" s="185">
        <f>SUM(H46*0.2+H54*0.2+H58*0.2+H61*0.2+H66*0.2)</f>
        <v>0</v>
      </c>
      <c r="I139" s="363"/>
    </row>
    <row r="140" spans="1:9" ht="11.25">
      <c r="A140" s="163"/>
      <c r="B140" s="127"/>
      <c r="C140" s="138" t="s">
        <v>300</v>
      </c>
      <c r="D140" s="121"/>
      <c r="E140" s="135"/>
      <c r="F140" s="135"/>
      <c r="G140" s="135"/>
      <c r="H140" s="167"/>
      <c r="I140" s="363"/>
    </row>
    <row r="141" spans="1:9" ht="11.25">
      <c r="A141" s="170"/>
      <c r="B141" s="128"/>
      <c r="C141" s="138" t="s">
        <v>301</v>
      </c>
      <c r="D141" s="121"/>
      <c r="E141" s="138"/>
      <c r="F141" s="138"/>
      <c r="G141" s="138"/>
      <c r="H141" s="171"/>
      <c r="I141" s="363"/>
    </row>
    <row r="142" spans="1:9" ht="11.25">
      <c r="A142" s="163"/>
      <c r="B142" s="127"/>
      <c r="C142" s="138" t="s">
        <v>302</v>
      </c>
      <c r="D142" s="121"/>
      <c r="E142" s="154"/>
      <c r="F142" s="154"/>
      <c r="G142" s="154"/>
      <c r="H142" s="186"/>
      <c r="I142" s="363"/>
    </row>
    <row r="143" spans="1:9" ht="12" thickBot="1">
      <c r="A143" s="179"/>
      <c r="B143" s="191"/>
      <c r="C143" s="180" t="s">
        <v>303</v>
      </c>
      <c r="D143" s="192"/>
      <c r="E143" s="180"/>
      <c r="F143" s="180"/>
      <c r="G143" s="180"/>
      <c r="H143" s="181"/>
      <c r="I143" s="363"/>
    </row>
    <row r="144" spans="1:9" ht="11.25">
      <c r="A144" s="360"/>
      <c r="B144" s="362"/>
      <c r="C144" s="362"/>
      <c r="D144" s="362"/>
      <c r="E144" s="362"/>
      <c r="F144" s="362"/>
      <c r="G144" s="362"/>
      <c r="H144" s="362"/>
      <c r="I144" s="363"/>
    </row>
    <row r="145" spans="1:9" ht="11.25">
      <c r="A145" s="360"/>
      <c r="B145" s="362"/>
      <c r="C145" s="362"/>
      <c r="D145" s="362"/>
      <c r="E145" s="362"/>
      <c r="F145" s="362"/>
      <c r="G145" s="362"/>
      <c r="H145" s="362"/>
      <c r="I145" s="363"/>
    </row>
    <row r="146" spans="1:9" ht="11.25">
      <c r="A146" s="360"/>
      <c r="B146" s="362"/>
      <c r="C146" s="362"/>
      <c r="D146" s="362"/>
      <c r="E146" s="362"/>
      <c r="F146" s="362"/>
      <c r="G146" s="362"/>
      <c r="H146" s="362"/>
      <c r="I146" s="363"/>
    </row>
    <row r="147" spans="1:9" ht="11.25">
      <c r="A147" s="360"/>
      <c r="B147" s="362"/>
      <c r="C147" s="362"/>
      <c r="D147" s="362"/>
      <c r="E147" s="362"/>
      <c r="F147" s="362"/>
      <c r="G147" s="362"/>
      <c r="H147" s="362"/>
      <c r="I147" s="363"/>
    </row>
    <row r="148" spans="1:9" ht="12" thickBot="1">
      <c r="A148" s="360"/>
      <c r="B148" s="362"/>
      <c r="C148" s="362"/>
      <c r="D148" s="362"/>
      <c r="E148" s="362"/>
      <c r="F148" s="362"/>
      <c r="G148" s="362"/>
      <c r="H148" s="362"/>
      <c r="I148" s="363"/>
    </row>
    <row r="149" spans="1:9" ht="11.25">
      <c r="A149" s="229" t="s">
        <v>233</v>
      </c>
      <c r="B149" s="254"/>
      <c r="C149" s="255"/>
      <c r="D149" s="230"/>
      <c r="E149" s="230"/>
      <c r="F149" s="230"/>
      <c r="G149" s="230"/>
      <c r="H149" s="231"/>
      <c r="I149" s="363"/>
    </row>
    <row r="150" spans="1:9" ht="11.25">
      <c r="A150" s="259" t="s">
        <v>189</v>
      </c>
      <c r="B150" s="260"/>
      <c r="C150" s="226"/>
      <c r="D150" s="232"/>
      <c r="E150" s="217" t="s">
        <v>155</v>
      </c>
      <c r="F150" s="233"/>
      <c r="G150" s="233"/>
      <c r="H150" s="234"/>
      <c r="I150" s="363"/>
    </row>
    <row r="151" spans="1:9" ht="11.25">
      <c r="A151" s="261"/>
      <c r="B151" s="262"/>
      <c r="C151" s="236"/>
      <c r="D151" s="236"/>
      <c r="E151" s="223" t="s">
        <v>202</v>
      </c>
      <c r="F151" s="220" t="s">
        <v>203</v>
      </c>
      <c r="G151" s="223" t="s">
        <v>204</v>
      </c>
      <c r="H151" s="340" t="s">
        <v>226</v>
      </c>
      <c r="I151" s="363"/>
    </row>
    <row r="152" spans="1:9" ht="11.25">
      <c r="A152" s="219"/>
      <c r="B152" s="223" t="s">
        <v>115</v>
      </c>
      <c r="C152" s="238" t="s">
        <v>116</v>
      </c>
      <c r="D152" s="240" t="s">
        <v>117</v>
      </c>
      <c r="E152" s="239"/>
      <c r="F152" s="239"/>
      <c r="G152" s="241"/>
      <c r="H152" s="242"/>
      <c r="I152" s="363"/>
    </row>
    <row r="153" spans="1:9" ht="11.25">
      <c r="A153" s="170"/>
      <c r="B153" s="138"/>
      <c r="C153" s="128"/>
      <c r="D153" s="121"/>
      <c r="E153" s="138"/>
      <c r="F153" s="138"/>
      <c r="G153" s="138"/>
      <c r="H153" s="171"/>
      <c r="I153" s="363"/>
    </row>
    <row r="154" spans="1:9" ht="11.25">
      <c r="A154" s="184" t="s">
        <v>111</v>
      </c>
      <c r="B154" s="142" t="s">
        <v>190</v>
      </c>
      <c r="C154" s="130" t="s">
        <v>304</v>
      </c>
      <c r="D154" s="151" t="s">
        <v>100</v>
      </c>
      <c r="E154" s="153">
        <f>SUM(E87*0.2+E91*0.2+E94*0.2+E97*0.2+E101*0.2)</f>
        <v>3.16</v>
      </c>
      <c r="F154" s="153">
        <f>SUM(F87*0.2+F91*0.2+F94*0.2+F97*0.2+F101*0.2)</f>
        <v>3.5200000000000005</v>
      </c>
      <c r="G154" s="153">
        <f>SUM(G87*0.2+G91*0.2+G94*0.2+G97*0.2+G101*0.2)</f>
        <v>1.9600000000000002</v>
      </c>
      <c r="H154" s="185">
        <f>SUM(H87*0.2+H91*0.2+H94*0.2+H97*0.2+H101*0.2)</f>
        <v>3.7376000000000005</v>
      </c>
      <c r="I154" s="363"/>
    </row>
    <row r="155" spans="1:9" ht="11.25">
      <c r="A155" s="163"/>
      <c r="B155" s="133"/>
      <c r="C155" s="128" t="s">
        <v>305</v>
      </c>
      <c r="D155" s="121"/>
      <c r="E155" s="135"/>
      <c r="F155" s="135"/>
      <c r="G155" s="135"/>
      <c r="H155" s="167"/>
      <c r="I155" s="363"/>
    </row>
    <row r="156" spans="1:9" ht="12.75">
      <c r="A156" s="10"/>
      <c r="B156" s="138"/>
      <c r="C156" s="128" t="s">
        <v>306</v>
      </c>
      <c r="D156" s="121"/>
      <c r="E156" s="138"/>
      <c r="F156" s="138"/>
      <c r="G156" s="138"/>
      <c r="H156" s="171"/>
      <c r="I156" s="363"/>
    </row>
    <row r="157" spans="1:9" ht="12" thickBot="1">
      <c r="A157" s="252"/>
      <c r="B157" s="253"/>
      <c r="C157" s="350" t="s">
        <v>307</v>
      </c>
      <c r="D157" s="192"/>
      <c r="E157" s="244"/>
      <c r="F157" s="244"/>
      <c r="G157" s="244"/>
      <c r="H157" s="246"/>
      <c r="I157" s="363"/>
    </row>
    <row r="158" spans="1:9" ht="11.25">
      <c r="A158" s="360"/>
      <c r="B158" s="362"/>
      <c r="C158" s="362"/>
      <c r="D158" s="362"/>
      <c r="E158" s="362"/>
      <c r="F158" s="362"/>
      <c r="G158" s="362"/>
      <c r="H158" s="362"/>
      <c r="I158" s="363"/>
    </row>
    <row r="159" spans="1:9" ht="11.25">
      <c r="A159" s="360"/>
      <c r="B159" s="362"/>
      <c r="C159" s="362"/>
      <c r="D159" s="362"/>
      <c r="E159" s="362"/>
      <c r="F159" s="362"/>
      <c r="G159" s="362"/>
      <c r="H159" s="362"/>
      <c r="I159" s="363"/>
    </row>
    <row r="160" spans="1:9" ht="12" thickBot="1">
      <c r="A160" s="367"/>
      <c r="B160" s="368"/>
      <c r="C160" s="368"/>
      <c r="D160" s="368"/>
      <c r="E160" s="368"/>
      <c r="F160" s="368"/>
      <c r="G160" s="368"/>
      <c r="H160" s="368"/>
      <c r="I160" s="366"/>
    </row>
    <row r="165" ht="12" thickBot="1"/>
    <row r="166" spans="1:9" ht="11.25">
      <c r="A166" s="351" t="s">
        <v>207</v>
      </c>
      <c r="B166" s="352"/>
      <c r="C166" s="364"/>
      <c r="D166" s="364"/>
      <c r="E166" s="364"/>
      <c r="F166" s="364"/>
      <c r="G166" s="364"/>
      <c r="H166" s="364"/>
      <c r="I166" s="365"/>
    </row>
    <row r="167" spans="1:9" ht="11.25">
      <c r="A167" s="360"/>
      <c r="B167" s="362"/>
      <c r="C167" s="362"/>
      <c r="D167" s="362"/>
      <c r="E167" s="362"/>
      <c r="F167" s="362"/>
      <c r="G167" s="362"/>
      <c r="H167" s="362"/>
      <c r="I167" s="363"/>
    </row>
    <row r="168" spans="1:9" ht="11.25">
      <c r="A168" s="277" t="s">
        <v>210</v>
      </c>
      <c r="B168" s="353"/>
      <c r="C168" s="362"/>
      <c r="D168" s="362"/>
      <c r="E168" s="362"/>
      <c r="F168" s="362"/>
      <c r="G168" s="362"/>
      <c r="H168" s="362"/>
      <c r="I168" s="363"/>
    </row>
    <row r="169" spans="1:9" ht="11.25">
      <c r="A169" s="360"/>
      <c r="B169" s="362"/>
      <c r="C169" s="362"/>
      <c r="D169" s="362"/>
      <c r="E169" s="362"/>
      <c r="F169" s="362"/>
      <c r="G169" s="362"/>
      <c r="H169" s="362"/>
      <c r="I169" s="363"/>
    </row>
    <row r="170" spans="1:9" ht="12" thickBot="1">
      <c r="A170" s="360"/>
      <c r="B170" s="362"/>
      <c r="C170" s="362"/>
      <c r="D170" s="362"/>
      <c r="E170" s="362"/>
      <c r="F170" s="362"/>
      <c r="G170" s="362"/>
      <c r="H170" s="362"/>
      <c r="I170" s="363"/>
    </row>
    <row r="171" spans="1:9" ht="11.25">
      <c r="A171" s="229" t="s">
        <v>233</v>
      </c>
      <c r="B171" s="212"/>
      <c r="C171" s="212"/>
      <c r="D171" s="212"/>
      <c r="E171" s="212"/>
      <c r="F171" s="212"/>
      <c r="G171" s="212"/>
      <c r="H171" s="213"/>
      <c r="I171" s="363"/>
    </row>
    <row r="172" spans="1:9" ht="11.25">
      <c r="A172" s="184" t="s">
        <v>114</v>
      </c>
      <c r="B172" s="214"/>
      <c r="C172" s="214"/>
      <c r="D172" s="226"/>
      <c r="E172" s="217" t="s">
        <v>155</v>
      </c>
      <c r="F172" s="214"/>
      <c r="G172" s="217"/>
      <c r="H172" s="339"/>
      <c r="I172" s="363"/>
    </row>
    <row r="173" spans="1:9" ht="11.25">
      <c r="A173" s="257"/>
      <c r="B173" s="220"/>
      <c r="C173" s="220"/>
      <c r="D173" s="220"/>
      <c r="E173" s="223" t="s">
        <v>202</v>
      </c>
      <c r="F173" s="220" t="s">
        <v>203</v>
      </c>
      <c r="G173" s="223" t="s">
        <v>204</v>
      </c>
      <c r="H173" s="340" t="s">
        <v>226</v>
      </c>
      <c r="I173" s="363"/>
    </row>
    <row r="174" spans="1:9" ht="11.25">
      <c r="A174" s="225"/>
      <c r="B174" s="216" t="s">
        <v>115</v>
      </c>
      <c r="C174" s="217" t="s">
        <v>116</v>
      </c>
      <c r="D174" s="216" t="s">
        <v>117</v>
      </c>
      <c r="E174" s="227"/>
      <c r="F174" s="226"/>
      <c r="G174" s="227"/>
      <c r="H174" s="341"/>
      <c r="I174" s="363"/>
    </row>
    <row r="175" spans="1:9" ht="11.25">
      <c r="A175" s="251"/>
      <c r="B175" s="142"/>
      <c r="C175" s="142"/>
      <c r="D175" s="115"/>
      <c r="E175" s="142"/>
      <c r="F175" s="116"/>
      <c r="G175" s="142"/>
      <c r="H175" s="202"/>
      <c r="I175" s="363"/>
    </row>
    <row r="176" spans="1:9" ht="11.25">
      <c r="A176" s="277" t="s">
        <v>30</v>
      </c>
      <c r="B176" s="133" t="s">
        <v>118</v>
      </c>
      <c r="C176" s="138" t="s">
        <v>308</v>
      </c>
      <c r="D176" s="121" t="s">
        <v>100</v>
      </c>
      <c r="E176" s="134">
        <f>SUM(E14*0.4+E122*0.4+E28*0.2)</f>
        <v>3.1999999999999984</v>
      </c>
      <c r="F176" s="134">
        <f>SUM(F14*0.4+F122*0.4+F28*0.2)</f>
        <v>2.6666666666666656</v>
      </c>
      <c r="G176" s="134">
        <f>SUM(G14*0.4+G122*0.4+G28*0.2)</f>
        <v>0.7999999999999992</v>
      </c>
      <c r="H176" s="165">
        <f>SUM(H14*0.4+H122*0.4+H28*0.2)</f>
        <v>1.896</v>
      </c>
      <c r="I176" s="363"/>
    </row>
    <row r="177" spans="1:9" ht="11.25">
      <c r="A177" s="243"/>
      <c r="B177" s="133"/>
      <c r="C177" s="138" t="s">
        <v>309</v>
      </c>
      <c r="D177" s="121"/>
      <c r="E177" s="135"/>
      <c r="F177" s="124"/>
      <c r="G177" s="135"/>
      <c r="H177" s="203"/>
      <c r="I177" s="363"/>
    </row>
    <row r="178" spans="1:9" ht="12" thickBot="1">
      <c r="A178" s="355"/>
      <c r="B178" s="253"/>
      <c r="C178" s="180" t="s">
        <v>310</v>
      </c>
      <c r="D178" s="192"/>
      <c r="E178" s="358"/>
      <c r="F178" s="357"/>
      <c r="G178" s="358"/>
      <c r="H178" s="369"/>
      <c r="I178" s="363"/>
    </row>
    <row r="179" spans="1:9" ht="11.25">
      <c r="A179" s="360"/>
      <c r="B179" s="362"/>
      <c r="C179" s="362"/>
      <c r="D179" s="362"/>
      <c r="E179" s="362"/>
      <c r="F179" s="362"/>
      <c r="G179" s="362"/>
      <c r="H179" s="362"/>
      <c r="I179" s="363"/>
    </row>
    <row r="180" spans="1:9" ht="11.25">
      <c r="A180" s="360"/>
      <c r="B180" s="362"/>
      <c r="C180" s="362"/>
      <c r="D180" s="362"/>
      <c r="E180" s="362"/>
      <c r="F180" s="362"/>
      <c r="G180" s="362"/>
      <c r="H180" s="362"/>
      <c r="I180" s="363"/>
    </row>
    <row r="181" spans="1:9" ht="11.25">
      <c r="A181" s="360"/>
      <c r="B181" s="362"/>
      <c r="C181" s="362"/>
      <c r="D181" s="362"/>
      <c r="E181" s="362"/>
      <c r="F181" s="362"/>
      <c r="G181" s="362"/>
      <c r="H181" s="362"/>
      <c r="I181" s="363"/>
    </row>
    <row r="182" spans="1:9" ht="11.25">
      <c r="A182" s="360"/>
      <c r="B182" s="362"/>
      <c r="C182" s="362"/>
      <c r="D182" s="362"/>
      <c r="E182" s="362"/>
      <c r="F182" s="362"/>
      <c r="G182" s="362"/>
      <c r="H182" s="362"/>
      <c r="I182" s="363"/>
    </row>
    <row r="183" spans="1:9" ht="12" thickBot="1">
      <c r="A183" s="360"/>
      <c r="B183" s="362"/>
      <c r="C183" s="362"/>
      <c r="D183" s="362"/>
      <c r="E183" s="362"/>
      <c r="F183" s="362"/>
      <c r="G183" s="362"/>
      <c r="H183" s="362"/>
      <c r="I183" s="363"/>
    </row>
    <row r="184" spans="1:9" ht="11.25">
      <c r="A184" s="229" t="s">
        <v>233</v>
      </c>
      <c r="B184" s="230"/>
      <c r="C184" s="230"/>
      <c r="D184" s="230"/>
      <c r="E184" s="230"/>
      <c r="F184" s="230"/>
      <c r="G184" s="230"/>
      <c r="H184" s="231"/>
      <c r="I184" s="363"/>
    </row>
    <row r="185" spans="1:9" ht="11.25">
      <c r="A185" s="184" t="s">
        <v>156</v>
      </c>
      <c r="B185" s="214"/>
      <c r="C185" s="214"/>
      <c r="D185" s="232"/>
      <c r="E185" s="217" t="s">
        <v>155</v>
      </c>
      <c r="F185" s="233"/>
      <c r="G185" s="233"/>
      <c r="H185" s="234"/>
      <c r="I185" s="363"/>
    </row>
    <row r="186" spans="1:9" ht="11.25">
      <c r="A186" s="258"/>
      <c r="B186" s="236"/>
      <c r="C186" s="236"/>
      <c r="D186" s="236"/>
      <c r="E186" s="223" t="s">
        <v>202</v>
      </c>
      <c r="F186" s="220" t="s">
        <v>203</v>
      </c>
      <c r="G186" s="223" t="s">
        <v>204</v>
      </c>
      <c r="H186" s="340" t="s">
        <v>226</v>
      </c>
      <c r="I186" s="363"/>
    </row>
    <row r="187" spans="1:9" ht="11.25">
      <c r="A187" s="237"/>
      <c r="B187" s="238" t="s">
        <v>115</v>
      </c>
      <c r="C187" s="239" t="s">
        <v>116</v>
      </c>
      <c r="D187" s="240" t="s">
        <v>117</v>
      </c>
      <c r="E187" s="239"/>
      <c r="F187" s="241"/>
      <c r="G187" s="241"/>
      <c r="H187" s="242"/>
      <c r="I187" s="363"/>
    </row>
    <row r="188" spans="1:9" ht="11.25">
      <c r="A188" s="170"/>
      <c r="B188" s="128"/>
      <c r="C188" s="138"/>
      <c r="D188" s="122"/>
      <c r="E188" s="138"/>
      <c r="F188" s="138"/>
      <c r="G188" s="138"/>
      <c r="H188" s="171"/>
      <c r="I188" s="363"/>
    </row>
    <row r="189" spans="1:9" ht="11.25">
      <c r="A189" s="184" t="s">
        <v>73</v>
      </c>
      <c r="B189" s="131" t="s">
        <v>157</v>
      </c>
      <c r="C189" s="148" t="s">
        <v>311</v>
      </c>
      <c r="D189" s="151" t="s">
        <v>100</v>
      </c>
      <c r="E189" s="153">
        <f>SUM(E46*0.38+E54*0.23+E58*0+E61*0.19+E66*0.19)</f>
        <v>0.5700000000000001</v>
      </c>
      <c r="F189" s="153">
        <f>SUM(F46*0.38+F54*0.23+F58*0+F61*0.19+F66*0.19)</f>
        <v>1.1400000000000001</v>
      </c>
      <c r="G189" s="153">
        <f>SUM(G46*0.38+G54*0.23+G58*0+G61*0.19+G66*0.19)</f>
        <v>0</v>
      </c>
      <c r="H189" s="185">
        <f>SUM(H46*0.38+H54*0.23+H58*0+H61*0.19+H66*0.19)</f>
        <v>0</v>
      </c>
      <c r="I189" s="363"/>
    </row>
    <row r="190" spans="1:9" ht="11.25">
      <c r="A190" s="163"/>
      <c r="B190" s="127"/>
      <c r="C190" s="138" t="s">
        <v>312</v>
      </c>
      <c r="D190" s="121"/>
      <c r="E190" s="135"/>
      <c r="F190" s="135"/>
      <c r="G190" s="135"/>
      <c r="H190" s="167"/>
      <c r="I190" s="363"/>
    </row>
    <row r="191" spans="1:9" ht="11.25">
      <c r="A191" s="170"/>
      <c r="B191" s="128"/>
      <c r="C191" s="138" t="s">
        <v>221</v>
      </c>
      <c r="D191" s="121"/>
      <c r="E191" s="138"/>
      <c r="F191" s="138"/>
      <c r="G191" s="138"/>
      <c r="H191" s="171"/>
      <c r="I191" s="363"/>
    </row>
    <row r="192" spans="1:9" ht="11.25">
      <c r="A192" s="163"/>
      <c r="B192" s="127"/>
      <c r="C192" s="138" t="s">
        <v>313</v>
      </c>
      <c r="D192" s="121"/>
      <c r="E192" s="154"/>
      <c r="F192" s="154"/>
      <c r="G192" s="154"/>
      <c r="H192" s="186"/>
      <c r="I192" s="363"/>
    </row>
    <row r="193" spans="1:9" ht="12" thickBot="1">
      <c r="A193" s="179"/>
      <c r="B193" s="191"/>
      <c r="C193" s="180" t="s">
        <v>314</v>
      </c>
      <c r="D193" s="192"/>
      <c r="E193" s="180"/>
      <c r="F193" s="180"/>
      <c r="G193" s="180"/>
      <c r="H193" s="181"/>
      <c r="I193" s="363"/>
    </row>
    <row r="194" spans="1:9" ht="11.25">
      <c r="A194" s="360"/>
      <c r="B194" s="362"/>
      <c r="C194" s="362"/>
      <c r="D194" s="362"/>
      <c r="E194" s="362"/>
      <c r="F194" s="362"/>
      <c r="G194" s="362"/>
      <c r="H194" s="362"/>
      <c r="I194" s="363"/>
    </row>
    <row r="195" spans="1:9" ht="11.25">
      <c r="A195" s="360"/>
      <c r="B195" s="362"/>
      <c r="C195" s="362"/>
      <c r="D195" s="362"/>
      <c r="E195" s="362"/>
      <c r="F195" s="362"/>
      <c r="G195" s="362"/>
      <c r="H195" s="362"/>
      <c r="I195" s="363"/>
    </row>
    <row r="196" spans="1:9" ht="12" thickBot="1">
      <c r="A196" s="367"/>
      <c r="B196" s="368"/>
      <c r="C196" s="368"/>
      <c r="D196" s="368"/>
      <c r="E196" s="368"/>
      <c r="F196" s="368"/>
      <c r="G196" s="368"/>
      <c r="H196" s="368"/>
      <c r="I196" s="366"/>
    </row>
    <row r="200" ht="12" thickBot="1"/>
    <row r="201" spans="1:9" ht="11.25">
      <c r="A201" s="351" t="s">
        <v>207</v>
      </c>
      <c r="B201" s="352"/>
      <c r="C201" s="364"/>
      <c r="D201" s="364"/>
      <c r="E201" s="364"/>
      <c r="F201" s="364"/>
      <c r="G201" s="364"/>
      <c r="H201" s="364"/>
      <c r="I201" s="365"/>
    </row>
    <row r="202" spans="1:9" ht="11.25">
      <c r="A202" s="360"/>
      <c r="B202" s="362"/>
      <c r="C202" s="362"/>
      <c r="D202" s="362"/>
      <c r="E202" s="362"/>
      <c r="F202" s="362"/>
      <c r="G202" s="362"/>
      <c r="H202" s="362"/>
      <c r="I202" s="363"/>
    </row>
    <row r="203" spans="1:9" ht="11.25">
      <c r="A203" s="277" t="s">
        <v>225</v>
      </c>
      <c r="B203" s="353"/>
      <c r="C203" s="362"/>
      <c r="D203" s="362"/>
      <c r="E203" s="362"/>
      <c r="F203" s="362"/>
      <c r="G203" s="362"/>
      <c r="H203" s="362"/>
      <c r="I203" s="363"/>
    </row>
    <row r="204" spans="1:9" ht="11.25">
      <c r="A204" s="360"/>
      <c r="B204" s="362"/>
      <c r="C204" s="362"/>
      <c r="D204" s="362"/>
      <c r="E204" s="362"/>
      <c r="F204" s="362"/>
      <c r="G204" s="362"/>
      <c r="H204" s="362"/>
      <c r="I204" s="363"/>
    </row>
    <row r="205" spans="1:9" ht="12" thickBot="1">
      <c r="A205" s="360"/>
      <c r="B205" s="362"/>
      <c r="C205" s="362"/>
      <c r="D205" s="362"/>
      <c r="E205" s="362"/>
      <c r="F205" s="362"/>
      <c r="G205" s="362"/>
      <c r="H205" s="362"/>
      <c r="I205" s="363"/>
    </row>
    <row r="206" spans="1:9" ht="11.25">
      <c r="A206" s="229" t="s">
        <v>233</v>
      </c>
      <c r="B206" s="254"/>
      <c r="C206" s="255"/>
      <c r="D206" s="230"/>
      <c r="E206" s="230"/>
      <c r="F206" s="230"/>
      <c r="G206" s="230"/>
      <c r="H206" s="231"/>
      <c r="I206" s="363"/>
    </row>
    <row r="207" spans="1:9" ht="11.25">
      <c r="A207" s="259" t="s">
        <v>189</v>
      </c>
      <c r="B207" s="260"/>
      <c r="C207" s="226"/>
      <c r="D207" s="232"/>
      <c r="E207" s="217" t="s">
        <v>155</v>
      </c>
      <c r="F207" s="233"/>
      <c r="G207" s="233"/>
      <c r="H207" s="234"/>
      <c r="I207" s="363"/>
    </row>
    <row r="208" spans="1:9" ht="11.25">
      <c r="A208" s="261"/>
      <c r="B208" s="262"/>
      <c r="C208" s="236"/>
      <c r="D208" s="236"/>
      <c r="E208" s="223" t="s">
        <v>202</v>
      </c>
      <c r="F208" s="220" t="s">
        <v>203</v>
      </c>
      <c r="G208" s="223" t="s">
        <v>204</v>
      </c>
      <c r="H208" s="340" t="s">
        <v>226</v>
      </c>
      <c r="I208" s="363"/>
    </row>
    <row r="209" spans="1:9" ht="11.25">
      <c r="A209" s="219"/>
      <c r="B209" s="223" t="s">
        <v>115</v>
      </c>
      <c r="C209" s="238" t="s">
        <v>116</v>
      </c>
      <c r="D209" s="240" t="s">
        <v>117</v>
      </c>
      <c r="E209" s="239"/>
      <c r="F209" s="239"/>
      <c r="G209" s="241"/>
      <c r="H209" s="242"/>
      <c r="I209" s="363"/>
    </row>
    <row r="210" spans="1:9" ht="11.25">
      <c r="A210" s="170"/>
      <c r="B210" s="138"/>
      <c r="C210" s="128"/>
      <c r="D210" s="121"/>
      <c r="E210" s="138"/>
      <c r="F210" s="138"/>
      <c r="G210" s="138"/>
      <c r="H210" s="171"/>
      <c r="I210" s="363"/>
    </row>
    <row r="211" spans="1:9" ht="11.25">
      <c r="A211" s="184" t="s">
        <v>111</v>
      </c>
      <c r="B211" s="142" t="s">
        <v>190</v>
      </c>
      <c r="C211" s="130" t="s">
        <v>315</v>
      </c>
      <c r="D211" s="151" t="s">
        <v>100</v>
      </c>
      <c r="E211" s="153">
        <f>SUM(E87*0.25+E91*0.25+E94*0.25+E97*0.25+E101*0)</f>
        <v>3.95</v>
      </c>
      <c r="F211" s="153">
        <f>SUM(F87*0.25+F91*0.25+F94*0.25+F97*0.25+F101*0)</f>
        <v>4.4</v>
      </c>
      <c r="G211" s="153">
        <f>SUM(G87*0.25+G91*0.25+G94*0.25+G97*0.25+G101*0)</f>
        <v>2.45</v>
      </c>
      <c r="H211" s="185">
        <f>SUM(H87*0.25+H91*0.25+H94*0.25+H97*0.25+H101*0)</f>
        <v>4.672000000000001</v>
      </c>
      <c r="I211" s="363"/>
    </row>
    <row r="212" spans="1:9" ht="11.25">
      <c r="A212" s="163"/>
      <c r="B212" s="133"/>
      <c r="C212" s="128" t="s">
        <v>316</v>
      </c>
      <c r="D212" s="121"/>
      <c r="E212" s="135"/>
      <c r="F212" s="135"/>
      <c r="G212" s="135"/>
      <c r="H212" s="167"/>
      <c r="I212" s="363"/>
    </row>
    <row r="213" spans="1:9" ht="12.75">
      <c r="A213" s="10"/>
      <c r="B213" s="138"/>
      <c r="C213" s="128" t="s">
        <v>317</v>
      </c>
      <c r="D213" s="121"/>
      <c r="E213" s="138"/>
      <c r="F213" s="138"/>
      <c r="G213" s="138"/>
      <c r="H213" s="171"/>
      <c r="I213" s="363"/>
    </row>
    <row r="214" spans="1:9" ht="12" thickBot="1">
      <c r="A214" s="252"/>
      <c r="B214" s="253"/>
      <c r="C214" s="350" t="s">
        <v>222</v>
      </c>
      <c r="D214" s="192"/>
      <c r="E214" s="244"/>
      <c r="F214" s="244"/>
      <c r="G214" s="244"/>
      <c r="H214" s="246"/>
      <c r="I214" s="363"/>
    </row>
    <row r="215" spans="1:9" ht="11.25">
      <c r="A215" s="360"/>
      <c r="B215" s="362"/>
      <c r="C215" s="362"/>
      <c r="D215" s="362"/>
      <c r="E215" s="362"/>
      <c r="F215" s="362"/>
      <c r="G215" s="362"/>
      <c r="H215" s="362"/>
      <c r="I215" s="363"/>
    </row>
    <row r="216" spans="1:9" ht="11.25">
      <c r="A216" s="360"/>
      <c r="B216" s="362"/>
      <c r="C216" s="362"/>
      <c r="D216" s="362"/>
      <c r="E216" s="362"/>
      <c r="F216" s="362"/>
      <c r="G216" s="362"/>
      <c r="H216" s="362"/>
      <c r="I216" s="363"/>
    </row>
    <row r="217" spans="1:9" ht="12" thickBot="1">
      <c r="A217" s="367"/>
      <c r="B217" s="368"/>
      <c r="C217" s="368"/>
      <c r="D217" s="368"/>
      <c r="E217" s="368"/>
      <c r="F217" s="368"/>
      <c r="G217" s="368"/>
      <c r="H217" s="368"/>
      <c r="I217" s="366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Y15"/>
  <sheetViews>
    <sheetView workbookViewId="0" topLeftCell="A1">
      <selection activeCell="Q35" sqref="Q35"/>
    </sheetView>
  </sheetViews>
  <sheetFormatPr defaultColWidth="9.140625" defaultRowHeight="12.75"/>
  <cols>
    <col min="1" max="1" width="11.421875" style="0" customWidth="1"/>
    <col min="2" max="2" width="56.8515625" style="0" customWidth="1"/>
    <col min="3" max="6" width="11.421875" style="0" customWidth="1"/>
    <col min="7" max="10" width="13.8515625" style="0" customWidth="1"/>
    <col min="11" max="16384" width="11.421875" style="0" customWidth="1"/>
  </cols>
  <sheetData>
    <row r="2" spans="1:3" ht="12.75">
      <c r="A2" s="424" t="s">
        <v>234</v>
      </c>
      <c r="B2" s="425"/>
      <c r="C2" s="425"/>
    </row>
    <row r="4" ht="13.5" thickBot="1"/>
    <row r="5" spans="1:25" ht="12.75">
      <c r="A5" s="229" t="s">
        <v>248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414"/>
      <c r="Y5" s="415"/>
    </row>
    <row r="6" spans="1:25" ht="12.75">
      <c r="A6" s="259" t="s">
        <v>188</v>
      </c>
      <c r="B6" s="412"/>
      <c r="C6" s="232"/>
      <c r="D6" s="232"/>
      <c r="E6" s="217" t="s">
        <v>155</v>
      </c>
      <c r="F6" s="232"/>
      <c r="G6" s="233"/>
      <c r="H6" s="232"/>
      <c r="I6" s="233"/>
      <c r="J6" s="233"/>
      <c r="K6" s="232"/>
      <c r="L6" s="233"/>
      <c r="M6" s="232"/>
      <c r="N6" s="233"/>
      <c r="O6" s="232"/>
      <c r="P6" s="233"/>
      <c r="Q6" s="232"/>
      <c r="R6" s="233"/>
      <c r="S6" s="232"/>
      <c r="T6" s="233"/>
      <c r="U6" s="232"/>
      <c r="V6" s="233"/>
      <c r="W6" s="232"/>
      <c r="X6" s="233"/>
      <c r="Y6" s="416"/>
    </row>
    <row r="7" spans="1:25" ht="12.75">
      <c r="A7" s="249"/>
      <c r="B7" s="236"/>
      <c r="C7" s="236"/>
      <c r="D7" s="236"/>
      <c r="E7" s="223" t="s">
        <v>140</v>
      </c>
      <c r="F7" s="220" t="s">
        <v>141</v>
      </c>
      <c r="G7" s="223" t="s">
        <v>223</v>
      </c>
      <c r="H7" s="220" t="s">
        <v>202</v>
      </c>
      <c r="I7" s="223" t="s">
        <v>203</v>
      </c>
      <c r="J7" s="223" t="s">
        <v>204</v>
      </c>
      <c r="K7" s="220" t="s">
        <v>143</v>
      </c>
      <c r="L7" s="223" t="s">
        <v>224</v>
      </c>
      <c r="M7" s="220" t="s">
        <v>145</v>
      </c>
      <c r="N7" s="223" t="s">
        <v>146</v>
      </c>
      <c r="O7" s="220" t="s">
        <v>147</v>
      </c>
      <c r="P7" s="223" t="s">
        <v>205</v>
      </c>
      <c r="Q7" s="220" t="s">
        <v>148</v>
      </c>
      <c r="R7" s="223" t="s">
        <v>149</v>
      </c>
      <c r="S7" s="220" t="s">
        <v>150</v>
      </c>
      <c r="T7" s="223" t="s">
        <v>151</v>
      </c>
      <c r="U7" s="220" t="s">
        <v>206</v>
      </c>
      <c r="V7" s="223" t="s">
        <v>152</v>
      </c>
      <c r="W7" s="220" t="s">
        <v>153</v>
      </c>
      <c r="X7" s="223" t="s">
        <v>154</v>
      </c>
      <c r="Y7" s="224" t="s">
        <v>226</v>
      </c>
    </row>
    <row r="8" spans="1:25" ht="12.75">
      <c r="A8" s="235"/>
      <c r="B8" s="223" t="s">
        <v>115</v>
      </c>
      <c r="C8" s="236"/>
      <c r="D8" s="222" t="s">
        <v>117</v>
      </c>
      <c r="E8" s="413"/>
      <c r="F8" s="236"/>
      <c r="G8" s="413"/>
      <c r="H8" s="236"/>
      <c r="I8" s="413"/>
      <c r="J8" s="413"/>
      <c r="K8" s="236"/>
      <c r="L8" s="413"/>
      <c r="M8" s="236"/>
      <c r="N8" s="413"/>
      <c r="O8" s="236"/>
      <c r="P8" s="413"/>
      <c r="Q8" s="236"/>
      <c r="R8" s="413"/>
      <c r="S8" s="236"/>
      <c r="T8" s="413"/>
      <c r="U8" s="236"/>
      <c r="V8" s="413"/>
      <c r="W8" s="236"/>
      <c r="X8" s="413"/>
      <c r="Y8" s="417"/>
    </row>
    <row r="9" spans="1:25" ht="12.75">
      <c r="A9" s="187"/>
      <c r="B9" s="149"/>
      <c r="C9" s="113"/>
      <c r="D9" s="126"/>
      <c r="E9" s="149"/>
      <c r="F9" s="113"/>
      <c r="G9" s="149"/>
      <c r="H9" s="113"/>
      <c r="I9" s="149"/>
      <c r="J9" s="149"/>
      <c r="K9" s="113"/>
      <c r="L9" s="149"/>
      <c r="M9" s="113"/>
      <c r="N9" s="149"/>
      <c r="O9" s="113"/>
      <c r="P9" s="149"/>
      <c r="Q9" s="113"/>
      <c r="R9" s="149"/>
      <c r="S9" s="113"/>
      <c r="T9" s="149"/>
      <c r="U9" s="113"/>
      <c r="V9" s="149"/>
      <c r="W9" s="113"/>
      <c r="X9" s="149"/>
      <c r="Y9" s="409"/>
    </row>
    <row r="10" spans="1:25" ht="12.75">
      <c r="A10" s="184" t="s">
        <v>75</v>
      </c>
      <c r="B10" s="405" t="s">
        <v>76</v>
      </c>
      <c r="C10" s="113"/>
      <c r="D10" s="126" t="s">
        <v>227</v>
      </c>
      <c r="E10" s="407">
        <v>2</v>
      </c>
      <c r="F10" s="159">
        <v>4</v>
      </c>
      <c r="G10" s="158">
        <v>2</v>
      </c>
      <c r="H10" s="159">
        <v>0</v>
      </c>
      <c r="I10" s="158">
        <v>0</v>
      </c>
      <c r="J10" s="158">
        <v>0</v>
      </c>
      <c r="K10" s="159">
        <v>4</v>
      </c>
      <c r="L10" s="158">
        <v>4</v>
      </c>
      <c r="M10" s="159">
        <v>6</v>
      </c>
      <c r="N10" s="158">
        <v>4</v>
      </c>
      <c r="O10" s="159">
        <v>4</v>
      </c>
      <c r="P10" s="158"/>
      <c r="Q10" s="159">
        <v>4</v>
      </c>
      <c r="R10" s="158">
        <v>4</v>
      </c>
      <c r="S10" s="159">
        <v>4</v>
      </c>
      <c r="T10" s="158">
        <v>4</v>
      </c>
      <c r="U10" s="159">
        <v>0</v>
      </c>
      <c r="V10" s="158">
        <v>2</v>
      </c>
      <c r="W10" s="159">
        <v>0</v>
      </c>
      <c r="X10" s="158">
        <v>4</v>
      </c>
      <c r="Y10" s="410">
        <v>0</v>
      </c>
    </row>
    <row r="11" spans="1:25" ht="12.75">
      <c r="A11" s="251" t="s">
        <v>116</v>
      </c>
      <c r="B11" s="130"/>
      <c r="C11" s="117"/>
      <c r="D11" s="151"/>
      <c r="E11" s="142"/>
      <c r="F11" s="117"/>
      <c r="G11" s="148"/>
      <c r="H11" s="117"/>
      <c r="I11" s="148"/>
      <c r="J11" s="148"/>
      <c r="K11" s="117"/>
      <c r="L11" s="148"/>
      <c r="M11" s="117"/>
      <c r="N11" s="148"/>
      <c r="O11" s="117"/>
      <c r="P11" s="148"/>
      <c r="Q11" s="117"/>
      <c r="R11" s="148"/>
      <c r="S11" s="117"/>
      <c r="T11" s="148"/>
      <c r="U11" s="117"/>
      <c r="V11" s="148"/>
      <c r="W11" s="117"/>
      <c r="X11" s="148"/>
      <c r="Y11" s="408"/>
    </row>
    <row r="12" spans="1:25" ht="12.75">
      <c r="A12" s="344" t="s">
        <v>184</v>
      </c>
      <c r="B12" s="128"/>
      <c r="C12" s="118"/>
      <c r="D12" s="121"/>
      <c r="E12" s="133"/>
      <c r="F12" s="118"/>
      <c r="G12" s="138"/>
      <c r="H12" s="118"/>
      <c r="I12" s="138"/>
      <c r="J12" s="138"/>
      <c r="K12" s="118"/>
      <c r="L12" s="138"/>
      <c r="M12" s="118"/>
      <c r="N12" s="138"/>
      <c r="O12" s="118"/>
      <c r="P12" s="138"/>
      <c r="Q12" s="118"/>
      <c r="R12" s="138"/>
      <c r="S12" s="118"/>
      <c r="T12" s="138"/>
      <c r="U12" s="118"/>
      <c r="V12" s="138"/>
      <c r="W12" s="118"/>
      <c r="X12" s="138"/>
      <c r="Y12" s="408"/>
    </row>
    <row r="13" spans="1:25" ht="12.75">
      <c r="A13" s="344" t="s">
        <v>185</v>
      </c>
      <c r="B13" s="128"/>
      <c r="C13" s="118"/>
      <c r="D13" s="121"/>
      <c r="E13" s="138"/>
      <c r="F13" s="118"/>
      <c r="G13" s="138"/>
      <c r="H13" s="118"/>
      <c r="I13" s="138"/>
      <c r="J13" s="138"/>
      <c r="K13" s="118"/>
      <c r="L13" s="138"/>
      <c r="M13" s="118"/>
      <c r="N13" s="138"/>
      <c r="O13" s="118"/>
      <c r="P13" s="138"/>
      <c r="Q13" s="118"/>
      <c r="R13" s="138"/>
      <c r="S13" s="118"/>
      <c r="T13" s="138"/>
      <c r="U13" s="118"/>
      <c r="V13" s="138"/>
      <c r="W13" s="118"/>
      <c r="X13" s="138"/>
      <c r="Y13" s="408"/>
    </row>
    <row r="14" spans="1:25" ht="12.75">
      <c r="A14" s="344" t="s">
        <v>186</v>
      </c>
      <c r="B14" s="128"/>
      <c r="C14" s="118"/>
      <c r="D14" s="121"/>
      <c r="E14" s="138"/>
      <c r="F14" s="118"/>
      <c r="G14" s="138"/>
      <c r="H14" s="118"/>
      <c r="I14" s="138"/>
      <c r="J14" s="138"/>
      <c r="K14" s="118"/>
      <c r="L14" s="138"/>
      <c r="M14" s="118"/>
      <c r="N14" s="138"/>
      <c r="O14" s="118"/>
      <c r="P14" s="138"/>
      <c r="Q14" s="118"/>
      <c r="R14" s="138"/>
      <c r="S14" s="118"/>
      <c r="T14" s="138"/>
      <c r="U14" s="118"/>
      <c r="V14" s="138"/>
      <c r="W14" s="118"/>
      <c r="X14" s="138"/>
      <c r="Y14" s="408"/>
    </row>
    <row r="15" spans="1:25" ht="13.5" thickBot="1">
      <c r="A15" s="354" t="s">
        <v>187</v>
      </c>
      <c r="B15" s="191"/>
      <c r="C15" s="200"/>
      <c r="D15" s="192"/>
      <c r="E15" s="180"/>
      <c r="F15" s="200"/>
      <c r="G15" s="180"/>
      <c r="H15" s="200"/>
      <c r="I15" s="180"/>
      <c r="J15" s="180"/>
      <c r="K15" s="200"/>
      <c r="L15" s="180"/>
      <c r="M15" s="200"/>
      <c r="N15" s="180"/>
      <c r="O15" s="200"/>
      <c r="P15" s="180"/>
      <c r="Q15" s="200"/>
      <c r="R15" s="180"/>
      <c r="S15" s="200"/>
      <c r="T15" s="180"/>
      <c r="U15" s="200"/>
      <c r="V15" s="180"/>
      <c r="W15" s="200"/>
      <c r="X15" s="180"/>
      <c r="Y15" s="411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9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16384" width="11.421875" style="0" customWidth="1"/>
  </cols>
  <sheetData>
    <row r="2" spans="1:4" ht="12.75">
      <c r="A2" s="277" t="s">
        <v>228</v>
      </c>
      <c r="B2" s="279"/>
      <c r="C2" s="279"/>
      <c r="D2" s="279"/>
    </row>
    <row r="3" ht="13.5" thickBot="1"/>
    <row r="4" spans="1:10" ht="12.75">
      <c r="A4" s="429" t="s">
        <v>155</v>
      </c>
      <c r="B4" s="430" t="s">
        <v>232</v>
      </c>
      <c r="C4" s="431"/>
      <c r="D4" s="432"/>
      <c r="E4" s="431" t="s">
        <v>111</v>
      </c>
      <c r="F4" s="431"/>
      <c r="G4" s="433"/>
      <c r="H4" s="438" t="s">
        <v>230</v>
      </c>
      <c r="J4" t="s">
        <v>242</v>
      </c>
    </row>
    <row r="5" spans="1:8" ht="12.75">
      <c r="A5" s="225"/>
      <c r="B5" s="222" t="s">
        <v>229</v>
      </c>
      <c r="C5" s="220"/>
      <c r="D5" s="221"/>
      <c r="E5" s="220" t="s">
        <v>229</v>
      </c>
      <c r="F5" s="220"/>
      <c r="G5" s="340"/>
      <c r="H5" s="439"/>
    </row>
    <row r="6" spans="1:8" ht="12.75">
      <c r="A6" s="225"/>
      <c r="B6" s="216" t="s">
        <v>112</v>
      </c>
      <c r="C6" s="217" t="s">
        <v>113</v>
      </c>
      <c r="D6" s="268" t="s">
        <v>235</v>
      </c>
      <c r="E6" s="214" t="s">
        <v>112</v>
      </c>
      <c r="F6" s="217" t="s">
        <v>113</v>
      </c>
      <c r="G6" s="339" t="s">
        <v>235</v>
      </c>
      <c r="H6" s="439"/>
    </row>
    <row r="7" spans="1:8" ht="13.5" thickBot="1">
      <c r="A7" s="225"/>
      <c r="B7" s="427"/>
      <c r="C7" s="227"/>
      <c r="D7" s="215" t="s">
        <v>236</v>
      </c>
      <c r="E7" s="226"/>
      <c r="F7" s="227"/>
      <c r="G7" s="341" t="s">
        <v>236</v>
      </c>
      <c r="H7" s="440"/>
    </row>
    <row r="8" spans="1:12" ht="12.75">
      <c r="A8" s="237" t="s">
        <v>140</v>
      </c>
      <c r="B8" s="102">
        <v>1</v>
      </c>
      <c r="C8" s="406">
        <v>0</v>
      </c>
      <c r="D8" s="426">
        <v>0</v>
      </c>
      <c r="E8" s="24">
        <v>1</v>
      </c>
      <c r="F8" s="406">
        <v>0</v>
      </c>
      <c r="G8" s="25">
        <v>0</v>
      </c>
      <c r="H8" s="441" t="s">
        <v>231</v>
      </c>
      <c r="J8" s="463" t="s">
        <v>243</v>
      </c>
      <c r="K8" s="396"/>
      <c r="L8" s="399"/>
    </row>
    <row r="9" spans="1:12" ht="12.75">
      <c r="A9" s="225" t="s">
        <v>141</v>
      </c>
      <c r="B9" s="428">
        <v>1</v>
      </c>
      <c r="C9" s="55">
        <v>0</v>
      </c>
      <c r="D9" s="311">
        <v>0</v>
      </c>
      <c r="E9" s="68">
        <v>1</v>
      </c>
      <c r="F9" s="55">
        <v>0</v>
      </c>
      <c r="G9" s="69">
        <v>0</v>
      </c>
      <c r="H9" s="442" t="s">
        <v>231</v>
      </c>
      <c r="J9" s="464" t="s">
        <v>244</v>
      </c>
      <c r="K9" s="461"/>
      <c r="L9" s="465"/>
    </row>
    <row r="10" spans="1:12" ht="12.75">
      <c r="A10" s="237" t="s">
        <v>223</v>
      </c>
      <c r="B10" s="102">
        <v>0.4</v>
      </c>
      <c r="C10" s="406">
        <v>0.6</v>
      </c>
      <c r="D10" s="426">
        <v>0</v>
      </c>
      <c r="E10" s="24">
        <v>0.4</v>
      </c>
      <c r="F10" s="406">
        <v>0.6</v>
      </c>
      <c r="G10" s="25">
        <v>0</v>
      </c>
      <c r="H10" s="443" t="s">
        <v>237</v>
      </c>
      <c r="J10" s="466" t="s">
        <v>245</v>
      </c>
      <c r="K10" s="460"/>
      <c r="L10" s="467"/>
    </row>
    <row r="11" spans="1:12" ht="12.75">
      <c r="A11" s="225" t="s">
        <v>202</v>
      </c>
      <c r="B11" s="428">
        <v>0</v>
      </c>
      <c r="C11" s="55">
        <v>0.5</v>
      </c>
      <c r="D11" s="311">
        <v>0.5</v>
      </c>
      <c r="E11" s="68">
        <v>0</v>
      </c>
      <c r="F11" s="55">
        <v>0.5</v>
      </c>
      <c r="G11" s="69">
        <v>0.5</v>
      </c>
      <c r="H11" s="444" t="s">
        <v>238</v>
      </c>
      <c r="J11" s="468" t="s">
        <v>246</v>
      </c>
      <c r="K11" s="462"/>
      <c r="L11" s="469"/>
    </row>
    <row r="12" spans="1:12" ht="13.5" thickBot="1">
      <c r="A12" s="237" t="s">
        <v>203</v>
      </c>
      <c r="B12" s="102">
        <v>0</v>
      </c>
      <c r="C12" s="406">
        <v>0.9</v>
      </c>
      <c r="D12" s="426">
        <v>0.1</v>
      </c>
      <c r="E12" s="24">
        <v>0</v>
      </c>
      <c r="F12" s="406">
        <v>0.9</v>
      </c>
      <c r="G12" s="25">
        <v>0.1</v>
      </c>
      <c r="H12" s="443" t="s">
        <v>237</v>
      </c>
      <c r="J12" s="379" t="s">
        <v>247</v>
      </c>
      <c r="K12" s="380"/>
      <c r="L12" s="381"/>
    </row>
    <row r="13" spans="1:8" ht="12.75">
      <c r="A13" s="225" t="s">
        <v>204</v>
      </c>
      <c r="B13" s="428">
        <v>0</v>
      </c>
      <c r="C13" s="55">
        <v>0</v>
      </c>
      <c r="D13" s="311">
        <v>1</v>
      </c>
      <c r="E13" s="68">
        <v>0</v>
      </c>
      <c r="F13" s="55">
        <v>0</v>
      </c>
      <c r="G13" s="69">
        <v>1</v>
      </c>
      <c r="H13" s="444" t="s">
        <v>238</v>
      </c>
    </row>
    <row r="14" spans="1:8" ht="12.75">
      <c r="A14" s="237" t="s">
        <v>143</v>
      </c>
      <c r="B14" s="102">
        <v>1</v>
      </c>
      <c r="C14" s="406">
        <v>0</v>
      </c>
      <c r="D14" s="426">
        <v>0</v>
      </c>
      <c r="E14" s="24">
        <v>1</v>
      </c>
      <c r="F14" s="406">
        <v>0</v>
      </c>
      <c r="G14" s="25">
        <v>0</v>
      </c>
      <c r="H14" s="441" t="s">
        <v>231</v>
      </c>
    </row>
    <row r="15" spans="1:8" ht="12.75">
      <c r="A15" s="225" t="s">
        <v>224</v>
      </c>
      <c r="B15" s="428">
        <v>1</v>
      </c>
      <c r="C15" s="55">
        <v>0</v>
      </c>
      <c r="D15" s="311">
        <v>0</v>
      </c>
      <c r="E15" s="68">
        <v>1</v>
      </c>
      <c r="F15" s="55">
        <v>0</v>
      </c>
      <c r="G15" s="69">
        <v>0</v>
      </c>
      <c r="H15" s="442" t="s">
        <v>231</v>
      </c>
    </row>
    <row r="16" spans="1:8" ht="12.75">
      <c r="A16" s="237" t="s">
        <v>145</v>
      </c>
      <c r="B16" s="102">
        <v>1</v>
      </c>
      <c r="C16" s="406">
        <v>1</v>
      </c>
      <c r="D16" s="426">
        <v>0</v>
      </c>
      <c r="E16" s="24">
        <v>0.5</v>
      </c>
      <c r="F16" s="406">
        <v>0.5</v>
      </c>
      <c r="G16" s="25">
        <v>0</v>
      </c>
      <c r="H16" s="445" t="s">
        <v>239</v>
      </c>
    </row>
    <row r="17" spans="1:8" ht="12.75">
      <c r="A17" s="225" t="s">
        <v>146</v>
      </c>
      <c r="B17" s="428">
        <v>0.2</v>
      </c>
      <c r="C17" s="55">
        <v>0.8</v>
      </c>
      <c r="D17" s="311">
        <v>0</v>
      </c>
      <c r="E17" s="68">
        <v>0.2</v>
      </c>
      <c r="F17" s="55">
        <v>0.8</v>
      </c>
      <c r="G17" s="69">
        <v>0</v>
      </c>
      <c r="H17" s="446" t="s">
        <v>239</v>
      </c>
    </row>
    <row r="18" spans="1:8" ht="12.75">
      <c r="A18" s="237" t="s">
        <v>147</v>
      </c>
      <c r="B18" s="102">
        <v>1</v>
      </c>
      <c r="C18" s="406">
        <v>0</v>
      </c>
      <c r="D18" s="426">
        <v>0</v>
      </c>
      <c r="E18" s="24">
        <v>1</v>
      </c>
      <c r="F18" s="406">
        <v>0</v>
      </c>
      <c r="G18" s="25">
        <v>0</v>
      </c>
      <c r="H18" s="441" t="s">
        <v>231</v>
      </c>
    </row>
    <row r="19" spans="1:8" ht="12.75">
      <c r="A19" s="225" t="s">
        <v>205</v>
      </c>
      <c r="B19" s="428">
        <v>0</v>
      </c>
      <c r="C19" s="55">
        <v>1</v>
      </c>
      <c r="D19" s="311">
        <v>0</v>
      </c>
      <c r="E19" s="68">
        <v>0</v>
      </c>
      <c r="F19" s="55">
        <v>1</v>
      </c>
      <c r="G19" s="69">
        <v>0</v>
      </c>
      <c r="H19" s="447" t="s">
        <v>237</v>
      </c>
    </row>
    <row r="20" spans="1:8" ht="12.75">
      <c r="A20" s="237" t="s">
        <v>148</v>
      </c>
      <c r="B20" s="102">
        <v>1</v>
      </c>
      <c r="C20" s="406">
        <v>0</v>
      </c>
      <c r="D20" s="426">
        <v>0</v>
      </c>
      <c r="E20" s="24">
        <v>1</v>
      </c>
      <c r="F20" s="406">
        <v>0</v>
      </c>
      <c r="G20" s="25">
        <v>0</v>
      </c>
      <c r="H20" s="441" t="s">
        <v>231</v>
      </c>
    </row>
    <row r="21" spans="1:8" ht="12.75">
      <c r="A21" s="225" t="s">
        <v>149</v>
      </c>
      <c r="B21" s="428">
        <v>1</v>
      </c>
      <c r="C21" s="55">
        <v>0</v>
      </c>
      <c r="D21" s="311">
        <v>0</v>
      </c>
      <c r="E21" s="68">
        <v>1</v>
      </c>
      <c r="F21" s="55">
        <v>0</v>
      </c>
      <c r="G21" s="69">
        <v>0</v>
      </c>
      <c r="H21" s="448" t="s">
        <v>240</v>
      </c>
    </row>
    <row r="22" spans="1:8" ht="12.75">
      <c r="A22" s="237" t="s">
        <v>150</v>
      </c>
      <c r="B22" s="102">
        <v>1</v>
      </c>
      <c r="C22" s="406">
        <v>0</v>
      </c>
      <c r="D22" s="426">
        <v>0</v>
      </c>
      <c r="E22" s="24">
        <v>1</v>
      </c>
      <c r="F22" s="406">
        <v>0</v>
      </c>
      <c r="G22" s="25">
        <v>0</v>
      </c>
      <c r="H22" s="441" t="s">
        <v>231</v>
      </c>
    </row>
    <row r="23" spans="1:8" ht="12.75">
      <c r="A23" s="225" t="s">
        <v>151</v>
      </c>
      <c r="B23" s="428">
        <v>1</v>
      </c>
      <c r="C23" s="55">
        <v>0</v>
      </c>
      <c r="D23" s="311">
        <v>0</v>
      </c>
      <c r="E23" s="68">
        <v>1</v>
      </c>
      <c r="F23" s="55">
        <v>0</v>
      </c>
      <c r="G23" s="69">
        <v>0</v>
      </c>
      <c r="H23" s="442" t="s">
        <v>231</v>
      </c>
    </row>
    <row r="24" spans="1:8" ht="12.75">
      <c r="A24" s="237" t="s">
        <v>206</v>
      </c>
      <c r="B24" s="102">
        <v>0</v>
      </c>
      <c r="C24" s="406">
        <v>1</v>
      </c>
      <c r="D24" s="426">
        <v>0</v>
      </c>
      <c r="E24" s="24">
        <v>0</v>
      </c>
      <c r="F24" s="406">
        <v>1</v>
      </c>
      <c r="G24" s="25">
        <v>0</v>
      </c>
      <c r="H24" s="443" t="s">
        <v>237</v>
      </c>
    </row>
    <row r="25" spans="1:8" ht="12.75">
      <c r="A25" s="225" t="s">
        <v>152</v>
      </c>
      <c r="B25" s="428">
        <v>1</v>
      </c>
      <c r="C25" s="55">
        <v>0</v>
      </c>
      <c r="D25" s="311">
        <v>0</v>
      </c>
      <c r="E25" s="68">
        <v>1</v>
      </c>
      <c r="F25" s="55">
        <v>0</v>
      </c>
      <c r="G25" s="69">
        <v>0</v>
      </c>
      <c r="H25" s="442" t="s">
        <v>231</v>
      </c>
    </row>
    <row r="26" spans="1:8" ht="12.75">
      <c r="A26" s="237" t="s">
        <v>153</v>
      </c>
      <c r="B26" s="102">
        <v>0.25</v>
      </c>
      <c r="C26" s="406">
        <v>0.75</v>
      </c>
      <c r="D26" s="426">
        <v>0</v>
      </c>
      <c r="E26" s="24">
        <v>0.25</v>
      </c>
      <c r="F26" s="406">
        <v>0.75</v>
      </c>
      <c r="G26" s="25">
        <v>0</v>
      </c>
      <c r="H26" s="443" t="s">
        <v>237</v>
      </c>
    </row>
    <row r="27" spans="1:8" ht="12.75">
      <c r="A27" s="225" t="s">
        <v>154</v>
      </c>
      <c r="B27" s="428">
        <v>1</v>
      </c>
      <c r="C27" s="55">
        <v>0</v>
      </c>
      <c r="D27" s="311">
        <v>0</v>
      </c>
      <c r="E27" s="68">
        <v>1</v>
      </c>
      <c r="F27" s="55">
        <v>0</v>
      </c>
      <c r="G27" s="69">
        <v>0</v>
      </c>
      <c r="H27" s="442" t="s">
        <v>231</v>
      </c>
    </row>
    <row r="28" spans="1:8" ht="13.5" thickBot="1">
      <c r="A28" s="434" t="s">
        <v>226</v>
      </c>
      <c r="B28" s="435">
        <v>0</v>
      </c>
      <c r="C28" s="436">
        <v>0</v>
      </c>
      <c r="D28" s="437">
        <v>1</v>
      </c>
      <c r="E28" s="43">
        <v>0</v>
      </c>
      <c r="F28" s="436">
        <v>0</v>
      </c>
      <c r="G28" s="44">
        <v>1</v>
      </c>
      <c r="H28" s="449" t="s">
        <v>238</v>
      </c>
    </row>
    <row r="32" spans="1:4" ht="12.75">
      <c r="A32" s="277" t="s">
        <v>228</v>
      </c>
      <c r="B32" s="279"/>
      <c r="C32" s="279"/>
      <c r="D32" s="279"/>
    </row>
    <row r="33" spans="1:4" ht="12.75">
      <c r="A33" s="278" t="s">
        <v>241</v>
      </c>
      <c r="B33" s="278"/>
      <c r="C33" s="278"/>
      <c r="D33" s="278"/>
    </row>
    <row r="34" ht="13.5" thickBot="1"/>
    <row r="35" spans="1:8" ht="12.75">
      <c r="A35" s="429" t="s">
        <v>155</v>
      </c>
      <c r="B35" s="430" t="s">
        <v>232</v>
      </c>
      <c r="C35" s="431"/>
      <c r="D35" s="432"/>
      <c r="E35" s="431" t="s">
        <v>111</v>
      </c>
      <c r="F35" s="431"/>
      <c r="G35" s="433"/>
      <c r="H35" s="438" t="s">
        <v>230</v>
      </c>
    </row>
    <row r="36" spans="1:8" ht="12.75">
      <c r="A36" s="225"/>
      <c r="B36" s="222" t="s">
        <v>229</v>
      </c>
      <c r="C36" s="220"/>
      <c r="D36" s="221"/>
      <c r="E36" s="220" t="s">
        <v>229</v>
      </c>
      <c r="F36" s="220"/>
      <c r="G36" s="340"/>
      <c r="H36" s="439"/>
    </row>
    <row r="37" spans="1:8" ht="12.75">
      <c r="A37" s="248"/>
      <c r="B37" s="217" t="s">
        <v>112</v>
      </c>
      <c r="C37" s="214" t="s">
        <v>113</v>
      </c>
      <c r="D37" s="217" t="s">
        <v>235</v>
      </c>
      <c r="E37" s="214" t="s">
        <v>112</v>
      </c>
      <c r="F37" s="217" t="s">
        <v>113</v>
      </c>
      <c r="G37" s="339" t="s">
        <v>235</v>
      </c>
      <c r="H37" s="439"/>
    </row>
    <row r="38" spans="1:8" ht="12.75">
      <c r="A38" s="248"/>
      <c r="B38" s="227"/>
      <c r="C38" s="226"/>
      <c r="D38" s="227" t="s">
        <v>236</v>
      </c>
      <c r="E38" s="226"/>
      <c r="F38" s="227"/>
      <c r="G38" s="341" t="s">
        <v>236</v>
      </c>
      <c r="H38" s="440"/>
    </row>
    <row r="39" spans="1:8" ht="12.75">
      <c r="A39" s="451" t="s">
        <v>145</v>
      </c>
      <c r="B39" s="406">
        <v>1</v>
      </c>
      <c r="C39" s="24">
        <v>1</v>
      </c>
      <c r="D39" s="406">
        <v>0</v>
      </c>
      <c r="E39" s="24">
        <v>0.5</v>
      </c>
      <c r="F39" s="406">
        <v>0.5</v>
      </c>
      <c r="G39" s="25">
        <v>0</v>
      </c>
      <c r="H39" s="445" t="s">
        <v>239</v>
      </c>
    </row>
    <row r="40" spans="1:8" ht="12.75">
      <c r="A40" s="248" t="s">
        <v>146</v>
      </c>
      <c r="B40" s="55">
        <v>0.2</v>
      </c>
      <c r="C40" s="68">
        <v>0.8</v>
      </c>
      <c r="D40" s="55">
        <v>0</v>
      </c>
      <c r="E40" s="68">
        <v>0.2</v>
      </c>
      <c r="F40" s="55">
        <v>0.8</v>
      </c>
      <c r="G40" s="69">
        <v>0</v>
      </c>
      <c r="H40" s="452" t="s">
        <v>239</v>
      </c>
    </row>
    <row r="41" spans="1:8" ht="12.75">
      <c r="A41" s="451" t="s">
        <v>223</v>
      </c>
      <c r="B41" s="406">
        <v>0.4</v>
      </c>
      <c r="C41" s="24">
        <v>0.6</v>
      </c>
      <c r="D41" s="406">
        <v>0</v>
      </c>
      <c r="E41" s="24">
        <v>0.4</v>
      </c>
      <c r="F41" s="406">
        <v>0.6</v>
      </c>
      <c r="G41" s="25">
        <v>0</v>
      </c>
      <c r="H41" s="443" t="s">
        <v>237</v>
      </c>
    </row>
    <row r="42" spans="1:8" ht="12.75">
      <c r="A42" s="248" t="s">
        <v>203</v>
      </c>
      <c r="B42" s="55">
        <v>0</v>
      </c>
      <c r="C42" s="68">
        <v>0.9</v>
      </c>
      <c r="D42" s="55">
        <v>0.1</v>
      </c>
      <c r="E42" s="68">
        <v>0</v>
      </c>
      <c r="F42" s="55">
        <v>0.9</v>
      </c>
      <c r="G42" s="69">
        <v>0.1</v>
      </c>
      <c r="H42" s="453" t="s">
        <v>237</v>
      </c>
    </row>
    <row r="43" spans="1:8" ht="12.75">
      <c r="A43" s="451" t="s">
        <v>205</v>
      </c>
      <c r="B43" s="406">
        <v>0</v>
      </c>
      <c r="C43" s="24">
        <v>1</v>
      </c>
      <c r="D43" s="406">
        <v>0</v>
      </c>
      <c r="E43" s="24">
        <v>0</v>
      </c>
      <c r="F43" s="406">
        <v>1</v>
      </c>
      <c r="G43" s="25">
        <v>0</v>
      </c>
      <c r="H43" s="443" t="s">
        <v>237</v>
      </c>
    </row>
    <row r="44" spans="1:8" ht="12.75">
      <c r="A44" s="248" t="s">
        <v>206</v>
      </c>
      <c r="B44" s="55">
        <v>0</v>
      </c>
      <c r="C44" s="68">
        <v>1</v>
      </c>
      <c r="D44" s="55">
        <v>0</v>
      </c>
      <c r="E44" s="68">
        <v>0</v>
      </c>
      <c r="F44" s="55">
        <v>1</v>
      </c>
      <c r="G44" s="69">
        <v>0</v>
      </c>
      <c r="H44" s="453" t="s">
        <v>237</v>
      </c>
    </row>
    <row r="45" spans="1:8" ht="12.75">
      <c r="A45" s="451" t="s">
        <v>153</v>
      </c>
      <c r="B45" s="406">
        <v>0.25</v>
      </c>
      <c r="C45" s="24">
        <v>0.75</v>
      </c>
      <c r="D45" s="406">
        <v>0</v>
      </c>
      <c r="E45" s="24">
        <v>0.25</v>
      </c>
      <c r="F45" s="406">
        <v>0.75</v>
      </c>
      <c r="G45" s="25">
        <v>0</v>
      </c>
      <c r="H45" s="443" t="s">
        <v>237</v>
      </c>
    </row>
    <row r="46" spans="1:8" ht="12.75">
      <c r="A46" s="248" t="s">
        <v>140</v>
      </c>
      <c r="B46" s="55">
        <v>1</v>
      </c>
      <c r="C46" s="68">
        <v>0</v>
      </c>
      <c r="D46" s="55">
        <v>0</v>
      </c>
      <c r="E46" s="68">
        <v>1</v>
      </c>
      <c r="F46" s="55">
        <v>0</v>
      </c>
      <c r="G46" s="69">
        <v>0</v>
      </c>
      <c r="H46" s="454" t="s">
        <v>231</v>
      </c>
    </row>
    <row r="47" spans="1:8" ht="12.75">
      <c r="A47" s="451" t="s">
        <v>141</v>
      </c>
      <c r="B47" s="406">
        <v>1</v>
      </c>
      <c r="C47" s="24">
        <v>0</v>
      </c>
      <c r="D47" s="406">
        <v>0</v>
      </c>
      <c r="E47" s="24">
        <v>1</v>
      </c>
      <c r="F47" s="406">
        <v>0</v>
      </c>
      <c r="G47" s="25">
        <v>0</v>
      </c>
      <c r="H47" s="441" t="s">
        <v>231</v>
      </c>
    </row>
    <row r="48" spans="1:8" ht="12.75">
      <c r="A48" s="248" t="s">
        <v>143</v>
      </c>
      <c r="B48" s="55">
        <v>1</v>
      </c>
      <c r="C48" s="68">
        <v>0</v>
      </c>
      <c r="D48" s="55">
        <v>0</v>
      </c>
      <c r="E48" s="68">
        <v>1</v>
      </c>
      <c r="F48" s="55">
        <v>0</v>
      </c>
      <c r="G48" s="69">
        <v>0</v>
      </c>
      <c r="H48" s="454" t="s">
        <v>231</v>
      </c>
    </row>
    <row r="49" spans="1:8" ht="12.75">
      <c r="A49" s="451" t="s">
        <v>224</v>
      </c>
      <c r="B49" s="406">
        <v>1</v>
      </c>
      <c r="C49" s="24">
        <v>0</v>
      </c>
      <c r="D49" s="406">
        <v>0</v>
      </c>
      <c r="E49" s="24">
        <v>1</v>
      </c>
      <c r="F49" s="406">
        <v>0</v>
      </c>
      <c r="G49" s="25">
        <v>0</v>
      </c>
      <c r="H49" s="441" t="s">
        <v>231</v>
      </c>
    </row>
    <row r="50" spans="1:8" ht="12.75">
      <c r="A50" s="248" t="s">
        <v>147</v>
      </c>
      <c r="B50" s="55">
        <v>1</v>
      </c>
      <c r="C50" s="68">
        <v>0</v>
      </c>
      <c r="D50" s="55">
        <v>0</v>
      </c>
      <c r="E50" s="68">
        <v>1</v>
      </c>
      <c r="F50" s="55">
        <v>0</v>
      </c>
      <c r="G50" s="69">
        <v>0</v>
      </c>
      <c r="H50" s="454" t="s">
        <v>231</v>
      </c>
    </row>
    <row r="51" spans="1:8" ht="12.75">
      <c r="A51" s="451" t="s">
        <v>148</v>
      </c>
      <c r="B51" s="406">
        <v>1</v>
      </c>
      <c r="C51" s="24">
        <v>0</v>
      </c>
      <c r="D51" s="406">
        <v>0</v>
      </c>
      <c r="E51" s="24">
        <v>1</v>
      </c>
      <c r="F51" s="406">
        <v>0</v>
      </c>
      <c r="G51" s="25">
        <v>0</v>
      </c>
      <c r="H51" s="441" t="s">
        <v>231</v>
      </c>
    </row>
    <row r="52" spans="1:8" ht="12.75">
      <c r="A52" s="248" t="s">
        <v>150</v>
      </c>
      <c r="B52" s="55">
        <v>1</v>
      </c>
      <c r="C52" s="68">
        <v>0</v>
      </c>
      <c r="D52" s="55">
        <v>0</v>
      </c>
      <c r="E52" s="68">
        <v>1</v>
      </c>
      <c r="F52" s="55">
        <v>0</v>
      </c>
      <c r="G52" s="69">
        <v>0</v>
      </c>
      <c r="H52" s="454" t="s">
        <v>231</v>
      </c>
    </row>
    <row r="53" spans="1:8" ht="12.75">
      <c r="A53" s="451" t="s">
        <v>151</v>
      </c>
      <c r="B53" s="406">
        <v>1</v>
      </c>
      <c r="C53" s="24">
        <v>0</v>
      </c>
      <c r="D53" s="406">
        <v>0</v>
      </c>
      <c r="E53" s="24">
        <v>1</v>
      </c>
      <c r="F53" s="406">
        <v>0</v>
      </c>
      <c r="G53" s="25">
        <v>0</v>
      </c>
      <c r="H53" s="441" t="s">
        <v>231</v>
      </c>
    </row>
    <row r="54" spans="1:8" ht="12.75">
      <c r="A54" s="248" t="s">
        <v>152</v>
      </c>
      <c r="B54" s="55">
        <v>1</v>
      </c>
      <c r="C54" s="68">
        <v>0</v>
      </c>
      <c r="D54" s="55">
        <v>0</v>
      </c>
      <c r="E54" s="68">
        <v>1</v>
      </c>
      <c r="F54" s="55">
        <v>0</v>
      </c>
      <c r="G54" s="69">
        <v>0</v>
      </c>
      <c r="H54" s="454" t="s">
        <v>231</v>
      </c>
    </row>
    <row r="55" spans="1:8" ht="12.75">
      <c r="A55" s="451" t="s">
        <v>154</v>
      </c>
      <c r="B55" s="406">
        <v>1</v>
      </c>
      <c r="C55" s="24">
        <v>0</v>
      </c>
      <c r="D55" s="406">
        <v>0</v>
      </c>
      <c r="E55" s="24">
        <v>1</v>
      </c>
      <c r="F55" s="406">
        <v>0</v>
      </c>
      <c r="G55" s="25">
        <v>0</v>
      </c>
      <c r="H55" s="441" t="s">
        <v>231</v>
      </c>
    </row>
    <row r="56" spans="1:8" ht="12.75">
      <c r="A56" s="248" t="s">
        <v>149</v>
      </c>
      <c r="B56" s="55">
        <v>1</v>
      </c>
      <c r="C56" s="68">
        <v>0</v>
      </c>
      <c r="D56" s="55">
        <v>0</v>
      </c>
      <c r="E56" s="68">
        <v>1</v>
      </c>
      <c r="F56" s="55">
        <v>0</v>
      </c>
      <c r="G56" s="68">
        <v>0</v>
      </c>
      <c r="H56" s="455" t="s">
        <v>240</v>
      </c>
    </row>
    <row r="57" spans="1:8" ht="12.75">
      <c r="A57" s="248" t="s">
        <v>202</v>
      </c>
      <c r="B57" s="55">
        <v>0</v>
      </c>
      <c r="C57" s="68">
        <v>0.5</v>
      </c>
      <c r="D57" s="55">
        <v>0.5</v>
      </c>
      <c r="E57" s="68">
        <v>0</v>
      </c>
      <c r="F57" s="55">
        <v>0.5</v>
      </c>
      <c r="G57" s="69">
        <v>0.5</v>
      </c>
      <c r="H57" s="456" t="s">
        <v>238</v>
      </c>
    </row>
    <row r="58" spans="1:8" ht="12.75">
      <c r="A58" s="451" t="s">
        <v>204</v>
      </c>
      <c r="B58" s="406">
        <v>0</v>
      </c>
      <c r="C58" s="24">
        <v>0</v>
      </c>
      <c r="D58" s="406">
        <v>1</v>
      </c>
      <c r="E58" s="24">
        <v>0</v>
      </c>
      <c r="F58" s="406">
        <v>0</v>
      </c>
      <c r="G58" s="25">
        <v>1</v>
      </c>
      <c r="H58" s="450" t="s">
        <v>238</v>
      </c>
    </row>
    <row r="59" spans="1:8" ht="13.5" thickBot="1">
      <c r="A59" s="457" t="s">
        <v>226</v>
      </c>
      <c r="B59" s="458">
        <v>0</v>
      </c>
      <c r="C59" s="80">
        <v>0</v>
      </c>
      <c r="D59" s="458">
        <v>1</v>
      </c>
      <c r="E59" s="80">
        <v>0</v>
      </c>
      <c r="F59" s="458">
        <v>0</v>
      </c>
      <c r="G59" s="81">
        <v>1</v>
      </c>
      <c r="H59" s="459" t="s">
        <v>238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26.421875" style="0" customWidth="1"/>
    <col min="3" max="6" width="11.421875" style="0" customWidth="1"/>
    <col min="7" max="7" width="14.57421875" style="0" customWidth="1"/>
    <col min="8" max="8" width="11.421875" style="0" customWidth="1"/>
    <col min="9" max="9" width="13.140625" style="0" customWidth="1"/>
    <col min="10" max="16384" width="11.421875" style="0" customWidth="1"/>
  </cols>
  <sheetData>
    <row r="1" spans="1:26" ht="12.75">
      <c r="A1" s="390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9"/>
    </row>
    <row r="2" spans="1:26" ht="12.75">
      <c r="A2" s="397"/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400"/>
    </row>
    <row r="3" spans="1:26" ht="12.75">
      <c r="A3" s="277" t="s">
        <v>250</v>
      </c>
      <c r="B3" s="497"/>
      <c r="C3" s="497"/>
      <c r="D3" s="497"/>
      <c r="E3" s="497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400"/>
    </row>
    <row r="4" spans="1:26" ht="12.75">
      <c r="A4" s="277" t="s">
        <v>263</v>
      </c>
      <c r="B4" s="277"/>
      <c r="C4" s="385"/>
      <c r="D4" s="385"/>
      <c r="E4" s="497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400"/>
    </row>
    <row r="5" spans="1:26" ht="13.5" thickBot="1">
      <c r="A5" s="397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400"/>
    </row>
    <row r="6" spans="1:26" ht="12.75">
      <c r="A6" s="229" t="s">
        <v>248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489"/>
      <c r="Z6" s="400"/>
    </row>
    <row r="7" spans="1:26" ht="12.75">
      <c r="A7" s="259" t="s">
        <v>249</v>
      </c>
      <c r="B7" s="412"/>
      <c r="C7" s="232"/>
      <c r="D7" s="232"/>
      <c r="E7" s="216" t="s">
        <v>155</v>
      </c>
      <c r="F7" s="233"/>
      <c r="G7" s="232"/>
      <c r="H7" s="233"/>
      <c r="I7" s="232"/>
      <c r="J7" s="233"/>
      <c r="K7" s="232"/>
      <c r="L7" s="233"/>
      <c r="M7" s="232"/>
      <c r="N7" s="233"/>
      <c r="O7" s="232"/>
      <c r="P7" s="233"/>
      <c r="Q7" s="232"/>
      <c r="R7" s="233"/>
      <c r="S7" s="232"/>
      <c r="T7" s="233"/>
      <c r="U7" s="232"/>
      <c r="V7" s="233"/>
      <c r="W7" s="232"/>
      <c r="X7" s="233"/>
      <c r="Y7" s="416"/>
      <c r="Z7" s="400"/>
    </row>
    <row r="8" spans="1:26" ht="12.75">
      <c r="A8" s="249"/>
      <c r="B8" s="236"/>
      <c r="C8" s="236"/>
      <c r="D8" s="236"/>
      <c r="E8" s="222" t="s">
        <v>140</v>
      </c>
      <c r="F8" s="223" t="s">
        <v>141</v>
      </c>
      <c r="G8" s="220" t="s">
        <v>223</v>
      </c>
      <c r="H8" s="223" t="s">
        <v>202</v>
      </c>
      <c r="I8" s="220" t="s">
        <v>203</v>
      </c>
      <c r="J8" s="223" t="s">
        <v>204</v>
      </c>
      <c r="K8" s="220" t="s">
        <v>143</v>
      </c>
      <c r="L8" s="223" t="s">
        <v>224</v>
      </c>
      <c r="M8" s="220" t="s">
        <v>145</v>
      </c>
      <c r="N8" s="223" t="s">
        <v>146</v>
      </c>
      <c r="O8" s="220" t="s">
        <v>147</v>
      </c>
      <c r="P8" s="223" t="s">
        <v>205</v>
      </c>
      <c r="Q8" s="220" t="s">
        <v>148</v>
      </c>
      <c r="R8" s="223" t="s">
        <v>149</v>
      </c>
      <c r="S8" s="220" t="s">
        <v>150</v>
      </c>
      <c r="T8" s="223" t="s">
        <v>151</v>
      </c>
      <c r="U8" s="220" t="s">
        <v>206</v>
      </c>
      <c r="V8" s="223" t="s">
        <v>152</v>
      </c>
      <c r="W8" s="220" t="s">
        <v>153</v>
      </c>
      <c r="X8" s="223" t="s">
        <v>154</v>
      </c>
      <c r="Y8" s="224" t="s">
        <v>226</v>
      </c>
      <c r="Z8" s="400"/>
    </row>
    <row r="9" spans="1:26" ht="12.75">
      <c r="A9" s="471"/>
      <c r="B9" s="264" t="s">
        <v>115</v>
      </c>
      <c r="C9" s="241"/>
      <c r="D9" s="264" t="s">
        <v>117</v>
      </c>
      <c r="E9" s="483"/>
      <c r="F9" s="241"/>
      <c r="G9" s="247"/>
      <c r="H9" s="241"/>
      <c r="I9" s="247"/>
      <c r="J9" s="241"/>
      <c r="K9" s="247"/>
      <c r="L9" s="241"/>
      <c r="M9" s="247"/>
      <c r="N9" s="241"/>
      <c r="O9" s="247"/>
      <c r="P9" s="241"/>
      <c r="Q9" s="247"/>
      <c r="R9" s="241"/>
      <c r="S9" s="247"/>
      <c r="T9" s="241"/>
      <c r="U9" s="247"/>
      <c r="V9" s="241"/>
      <c r="W9" s="247"/>
      <c r="X9" s="241"/>
      <c r="Y9" s="472"/>
      <c r="Z9" s="400"/>
    </row>
    <row r="10" spans="1:26" ht="12.75">
      <c r="A10" s="187"/>
      <c r="B10" s="113"/>
      <c r="C10" s="149"/>
      <c r="D10" s="113"/>
      <c r="E10" s="126"/>
      <c r="F10" s="149"/>
      <c r="G10" s="113"/>
      <c r="H10" s="149"/>
      <c r="I10" s="113"/>
      <c r="J10" s="149"/>
      <c r="K10" s="113"/>
      <c r="L10" s="149"/>
      <c r="M10" s="113"/>
      <c r="N10" s="149"/>
      <c r="O10" s="113"/>
      <c r="P10" s="149"/>
      <c r="Q10" s="113"/>
      <c r="R10" s="149"/>
      <c r="S10" s="113"/>
      <c r="T10" s="149"/>
      <c r="U10" s="113"/>
      <c r="V10" s="149"/>
      <c r="W10" s="113"/>
      <c r="X10" s="149"/>
      <c r="Y10" s="409"/>
      <c r="Z10" s="400"/>
    </row>
    <row r="11" spans="1:26" ht="12.75">
      <c r="A11" s="473" t="s">
        <v>30</v>
      </c>
      <c r="B11" s="112" t="s">
        <v>118</v>
      </c>
      <c r="C11" s="149"/>
      <c r="D11" s="113" t="s">
        <v>227</v>
      </c>
      <c r="E11" s="484">
        <f>SUM(Notaries!E10)</f>
        <v>5.85</v>
      </c>
      <c r="F11" s="158">
        <f>SUM(Notaries!F10)</f>
        <v>5.7</v>
      </c>
      <c r="G11" s="159">
        <f>SUM(Notaries!G10)*0.4+Lawyers!F10*0.6</f>
        <v>3.825</v>
      </c>
      <c r="H11" s="158">
        <f>SUM(Lawyers!G10)*0.5+'Real Estate Agents'!E10*0.5</f>
        <v>2.0375</v>
      </c>
      <c r="I11" s="159">
        <f>SUM(Lawyers!H10)*0.9+'Real Estate Agents'!F10*0.1</f>
        <v>1.9537499999999999</v>
      </c>
      <c r="J11" s="158">
        <f>SUM('Real Estate Agents'!G10)</f>
        <v>0.44999999999999996</v>
      </c>
      <c r="K11" s="159">
        <f>SUM(Notaries!H10)</f>
        <v>5.1</v>
      </c>
      <c r="L11" s="158">
        <f>SUM(Notaries!I10)</f>
        <v>5.7125</v>
      </c>
      <c r="M11" s="159">
        <v>6</v>
      </c>
      <c r="N11" s="158">
        <f>SUM(Notaries!K10)*0.2+Lawyers!K10*0.8</f>
        <v>3.285</v>
      </c>
      <c r="O11" s="159">
        <f>SUM(Notaries!L10)</f>
        <v>5.4</v>
      </c>
      <c r="P11" s="158">
        <f>SUM(Lawyers!L10)</f>
        <v>1.95</v>
      </c>
      <c r="Q11" s="159">
        <f>SUM(Notaries!M10)</f>
        <v>5.40625</v>
      </c>
      <c r="R11" s="158">
        <f>SUM(Notaries!N10)</f>
        <v>1.9000000000000001</v>
      </c>
      <c r="S11" s="159">
        <f>SUM(Notaries!O10)</f>
        <v>5.625</v>
      </c>
      <c r="T11" s="158">
        <f>SUM(Notaries!P10)</f>
        <v>4.975</v>
      </c>
      <c r="U11" s="159">
        <f>SUM(Lawyers!N10)</f>
        <v>1.9125</v>
      </c>
      <c r="V11" s="158">
        <f>SUM(Notaries!Q10)</f>
        <v>4.875</v>
      </c>
      <c r="W11" s="159">
        <f>SUM(Notaries!R10)*0.25+Lawyers!O10*0.75</f>
        <v>2.925</v>
      </c>
      <c r="X11" s="158">
        <f>SUM(Notaries!S10)</f>
        <v>4.825</v>
      </c>
      <c r="Y11" s="410">
        <f>SUM('Real Estate Agents'!H10)</f>
        <v>1.172</v>
      </c>
      <c r="Z11" s="400"/>
    </row>
    <row r="12" spans="1:26" ht="12.75">
      <c r="A12" s="474"/>
      <c r="B12" s="88"/>
      <c r="C12" s="470"/>
      <c r="D12" s="88"/>
      <c r="E12" s="485"/>
      <c r="F12" s="156"/>
      <c r="G12" s="481"/>
      <c r="H12" s="156"/>
      <c r="I12" s="481"/>
      <c r="J12" s="156"/>
      <c r="K12" s="481"/>
      <c r="L12" s="156"/>
      <c r="M12" s="481"/>
      <c r="N12" s="156"/>
      <c r="O12" s="481"/>
      <c r="P12" s="156"/>
      <c r="Q12" s="481"/>
      <c r="R12" s="156"/>
      <c r="S12" s="481"/>
      <c r="T12" s="156"/>
      <c r="U12" s="481"/>
      <c r="V12" s="156"/>
      <c r="W12" s="481"/>
      <c r="X12" s="156"/>
      <c r="Y12" s="189"/>
      <c r="Z12" s="400"/>
    </row>
    <row r="13" spans="1:26" ht="12.75">
      <c r="A13" s="473" t="s">
        <v>73</v>
      </c>
      <c r="B13" s="112" t="s">
        <v>251</v>
      </c>
      <c r="C13" s="406"/>
      <c r="D13" s="113" t="s">
        <v>227</v>
      </c>
      <c r="E13" s="484">
        <f>SUM(Notaries!E40)</f>
        <v>3.16</v>
      </c>
      <c r="F13" s="158">
        <f>SUM(Notaries!F40)</f>
        <v>4.995</v>
      </c>
      <c r="G13" s="159">
        <f>SUM(Notaries!G40)*0.4+Lawyers!F40*0.6</f>
        <v>3.5700000000000003</v>
      </c>
      <c r="H13" s="158">
        <f>SUM(Lawyers!G40)*0.5+'Real Estate Agents'!E40*0.5</f>
        <v>0.7500000000000001</v>
      </c>
      <c r="I13" s="159">
        <f>SUM(Lawyers!H40)*0.9+'Real Estate Agents'!F40*0.1</f>
        <v>0.8085</v>
      </c>
      <c r="J13" s="158">
        <f>SUM('Real Estate Agents'!G40)</f>
        <v>0</v>
      </c>
      <c r="K13" s="159">
        <f>SUM(Notaries!H40)</f>
        <v>5.17</v>
      </c>
      <c r="L13" s="158">
        <f>SUM(Notaries!I40)</f>
        <v>4.495</v>
      </c>
      <c r="M13" s="159">
        <v>6</v>
      </c>
      <c r="N13" s="158">
        <f>SUM(Notaries!K40)*0.2+Lawyers!K40*0.8</f>
        <v>2.2800000000000002</v>
      </c>
      <c r="O13" s="159">
        <f>SUM(Notaries!L40)</f>
        <v>4.66</v>
      </c>
      <c r="P13" s="158">
        <f>SUM(Lawyers!L40)</f>
        <v>1.335</v>
      </c>
      <c r="Q13" s="159" t="s">
        <v>183</v>
      </c>
      <c r="R13" s="158">
        <f>SUM(Notaries!N40)</f>
        <v>1.155</v>
      </c>
      <c r="S13" s="159">
        <f>SUM(Notaries!O40)</f>
        <v>4.67</v>
      </c>
      <c r="T13" s="158">
        <f>SUM(Notaries!P40)</f>
        <v>6</v>
      </c>
      <c r="U13" s="159">
        <f>SUM(Lawyers!N40)</f>
        <v>0.99</v>
      </c>
      <c r="V13" s="158">
        <f>SUM(Notaries!Q40)</f>
        <v>4.98</v>
      </c>
      <c r="W13" s="159">
        <f>SUM(Notaries!R40)*0.25+Lawyers!O40*0.75</f>
        <v>2.9175</v>
      </c>
      <c r="X13" s="158">
        <f>SUM(Notaries!S40)</f>
        <v>5.17</v>
      </c>
      <c r="Y13" s="410">
        <f>SUM('Real Estate Agents'!H40)</f>
        <v>0</v>
      </c>
      <c r="Z13" s="400"/>
    </row>
    <row r="14" spans="1:26" ht="12.75">
      <c r="A14" s="475"/>
      <c r="B14" s="24"/>
      <c r="C14" s="406"/>
      <c r="D14" s="24"/>
      <c r="E14" s="102"/>
      <c r="F14" s="406"/>
      <c r="G14" s="24"/>
      <c r="H14" s="406"/>
      <c r="I14" s="24"/>
      <c r="J14" s="406"/>
      <c r="K14" s="24"/>
      <c r="L14" s="406"/>
      <c r="M14" s="24"/>
      <c r="N14" s="406"/>
      <c r="O14" s="24"/>
      <c r="P14" s="406"/>
      <c r="Q14" s="24"/>
      <c r="R14" s="406"/>
      <c r="S14" s="24"/>
      <c r="T14" s="406"/>
      <c r="U14" s="24"/>
      <c r="V14" s="406"/>
      <c r="W14" s="24"/>
      <c r="X14" s="406"/>
      <c r="Y14" s="409"/>
      <c r="Z14" s="400"/>
    </row>
    <row r="15" spans="1:26" ht="12.75">
      <c r="A15" s="473" t="s">
        <v>252</v>
      </c>
      <c r="B15" s="112" t="s">
        <v>253</v>
      </c>
      <c r="C15" s="406"/>
      <c r="D15" s="113" t="s">
        <v>227</v>
      </c>
      <c r="E15" s="484">
        <f>SUM(Notaries!E82)</f>
        <v>5.8919999999999995</v>
      </c>
      <c r="F15" s="158">
        <f>SUM(Notaries!F82)</f>
        <v>4.704000000000001</v>
      </c>
      <c r="G15" s="159">
        <f>SUM(Notaries!G82)*0.4+Lawyers!F82*0.6</f>
        <v>3.426</v>
      </c>
      <c r="H15" s="158">
        <f>SUM(Lawyers!G82)*0.5+'Real Estate Agents'!E82*0.5</f>
        <v>3.987</v>
      </c>
      <c r="I15" s="159">
        <f>SUM(Lawyers!H82)*0.9+'Real Estate Agents'!F82*0.1</f>
        <v>4.4667</v>
      </c>
      <c r="J15" s="158">
        <f>SUM('Real Estate Agents'!G82)</f>
        <v>2.124</v>
      </c>
      <c r="K15" s="159">
        <f>SUM(Notaries!H82)</f>
        <v>5.172000000000001</v>
      </c>
      <c r="L15" s="158">
        <f>SUM(Notaries!I82)</f>
        <v>5.253</v>
      </c>
      <c r="M15" s="159">
        <f>SUM(Notaries!J82)*0.5+Lawyers!J82*0.5</f>
        <v>2.37</v>
      </c>
      <c r="N15" s="158">
        <f>SUM(Notaries!K82)*0.2+Lawyers!K82*0.8</f>
        <v>2.9892000000000003</v>
      </c>
      <c r="O15" s="159">
        <f>SUM(Notaries!L82)</f>
        <v>5.568</v>
      </c>
      <c r="P15" s="158">
        <f>SUM(Lawyers!L82)</f>
        <v>4.464</v>
      </c>
      <c r="Q15" s="159">
        <f>SUM(Notaries!M82)</f>
        <v>2.3325</v>
      </c>
      <c r="R15" s="158">
        <f>SUM(Notaries!N82)</f>
        <v>5.568</v>
      </c>
      <c r="S15" s="159">
        <f>SUM(Notaries!O82)</f>
        <v>3.21</v>
      </c>
      <c r="T15" s="158">
        <f>SUM(Notaries!P82)</f>
        <v>4.542</v>
      </c>
      <c r="U15" s="159">
        <f>SUM(Lawyers!N82)</f>
        <v>4.977</v>
      </c>
      <c r="V15" s="158">
        <f>SUM(Notaries!Q82)</f>
        <v>5.01</v>
      </c>
      <c r="W15" s="159">
        <f>SUM(Notaries!R82)*0.25+Lawyers!O82*0.75</f>
        <v>2.7960000000000003</v>
      </c>
      <c r="X15" s="158">
        <f>SUM(Notaries!S82)</f>
        <v>4.434</v>
      </c>
      <c r="Y15" s="410">
        <f>SUM('Real Estate Agents'!H82)</f>
        <v>4.44384</v>
      </c>
      <c r="Z15" s="400"/>
    </row>
    <row r="16" spans="1:26" ht="12.75">
      <c r="A16" s="475"/>
      <c r="B16" s="24"/>
      <c r="C16" s="406"/>
      <c r="D16" s="24"/>
      <c r="E16" s="102"/>
      <c r="F16" s="406"/>
      <c r="G16" s="24"/>
      <c r="H16" s="406"/>
      <c r="I16" s="24"/>
      <c r="J16" s="406"/>
      <c r="K16" s="24"/>
      <c r="L16" s="406"/>
      <c r="M16" s="24"/>
      <c r="N16" s="406"/>
      <c r="O16" s="24"/>
      <c r="P16" s="406"/>
      <c r="Q16" s="24"/>
      <c r="R16" s="406"/>
      <c r="S16" s="24"/>
      <c r="T16" s="406"/>
      <c r="U16" s="24"/>
      <c r="V16" s="406"/>
      <c r="W16" s="24"/>
      <c r="X16" s="406"/>
      <c r="Y16" s="409"/>
      <c r="Z16" s="400"/>
    </row>
    <row r="17" spans="1:26" ht="12.75">
      <c r="A17" s="473" t="s">
        <v>75</v>
      </c>
      <c r="B17" s="112" t="s">
        <v>254</v>
      </c>
      <c r="C17" s="406"/>
      <c r="D17" s="113" t="s">
        <v>227</v>
      </c>
      <c r="E17" s="484">
        <f>SUM('Mandatory Intervention Index'!E10)</f>
        <v>2</v>
      </c>
      <c r="F17" s="158">
        <f>SUM('Mandatory Intervention Index'!F10)</f>
        <v>4</v>
      </c>
      <c r="G17" s="159">
        <f>SUM('Mandatory Intervention Index'!G10)</f>
        <v>2</v>
      </c>
      <c r="H17" s="158">
        <f>SUM('Mandatory Intervention Index'!H10)</f>
        <v>0</v>
      </c>
      <c r="I17" s="159">
        <f>SUM('Mandatory Intervention Index'!I10)</f>
        <v>0</v>
      </c>
      <c r="J17" s="158">
        <f>SUM('Mandatory Intervention Index'!J10)</f>
        <v>0</v>
      </c>
      <c r="K17" s="159">
        <f>SUM('Mandatory Intervention Index'!K10)</f>
        <v>4</v>
      </c>
      <c r="L17" s="158">
        <f>SUM('Mandatory Intervention Index'!L10)</f>
        <v>4</v>
      </c>
      <c r="M17" s="159">
        <f>SUM('Mandatory Intervention Index'!M10)</f>
        <v>6</v>
      </c>
      <c r="N17" s="158">
        <f>SUM('Mandatory Intervention Index'!N10)</f>
        <v>4</v>
      </c>
      <c r="O17" s="159">
        <f>SUM('Mandatory Intervention Index'!O10)</f>
        <v>4</v>
      </c>
      <c r="P17" s="158">
        <f>SUM('Mandatory Intervention Index'!P10)</f>
        <v>0</v>
      </c>
      <c r="Q17" s="159">
        <f>SUM('Mandatory Intervention Index'!Q10)</f>
        <v>4</v>
      </c>
      <c r="R17" s="158">
        <f>SUM('Mandatory Intervention Index'!R10)</f>
        <v>4</v>
      </c>
      <c r="S17" s="159">
        <f>SUM('Mandatory Intervention Index'!S10)</f>
        <v>4</v>
      </c>
      <c r="T17" s="158">
        <f>SUM('Mandatory Intervention Index'!T10)</f>
        <v>4</v>
      </c>
      <c r="U17" s="159">
        <f>SUM('Mandatory Intervention Index'!U10)</f>
        <v>0</v>
      </c>
      <c r="V17" s="158">
        <f>SUM('Mandatory Intervention Index'!V10)</f>
        <v>2</v>
      </c>
      <c r="W17" s="159">
        <f>SUM('Mandatory Intervention Index'!W10)</f>
        <v>0</v>
      </c>
      <c r="X17" s="158">
        <f>SUM('Mandatory Intervention Index'!X10)</f>
        <v>4</v>
      </c>
      <c r="Y17" s="410">
        <f>SUM('Mandatory Intervention Index'!Y10)</f>
        <v>0</v>
      </c>
      <c r="Z17" s="400"/>
    </row>
    <row r="18" spans="1:26" ht="12.75">
      <c r="A18" s="10"/>
      <c r="B18" s="68"/>
      <c r="C18" s="55"/>
      <c r="D18" s="68"/>
      <c r="E18" s="428"/>
      <c r="F18" s="55"/>
      <c r="G18" s="68"/>
      <c r="H18" s="55"/>
      <c r="I18" s="68"/>
      <c r="J18" s="55"/>
      <c r="K18" s="68"/>
      <c r="L18" s="55"/>
      <c r="M18" s="68"/>
      <c r="N18" s="55"/>
      <c r="O18" s="68"/>
      <c r="P18" s="55"/>
      <c r="Q18" s="68"/>
      <c r="R18" s="55"/>
      <c r="S18" s="68"/>
      <c r="T18" s="55"/>
      <c r="U18" s="68"/>
      <c r="V18" s="55"/>
      <c r="W18" s="68"/>
      <c r="X18" s="55"/>
      <c r="Y18" s="408"/>
      <c r="Z18" s="400"/>
    </row>
    <row r="19" spans="1:26" ht="12.75">
      <c r="A19" s="10"/>
      <c r="B19" s="68"/>
      <c r="C19" s="55"/>
      <c r="D19" s="68"/>
      <c r="E19" s="428"/>
      <c r="F19" s="55"/>
      <c r="G19" s="68"/>
      <c r="H19" s="55"/>
      <c r="I19" s="68"/>
      <c r="J19" s="55"/>
      <c r="K19" s="68"/>
      <c r="L19" s="55"/>
      <c r="M19" s="68"/>
      <c r="N19" s="55"/>
      <c r="O19" s="68"/>
      <c r="P19" s="55"/>
      <c r="Q19" s="68"/>
      <c r="R19" s="55"/>
      <c r="S19" s="68"/>
      <c r="T19" s="55"/>
      <c r="U19" s="68"/>
      <c r="V19" s="55"/>
      <c r="W19" s="68"/>
      <c r="X19" s="55"/>
      <c r="Y19" s="408"/>
      <c r="Z19" s="400"/>
    </row>
    <row r="20" spans="1:26" ht="12.75">
      <c r="A20" s="473" t="s">
        <v>255</v>
      </c>
      <c r="B20" s="112" t="s">
        <v>256</v>
      </c>
      <c r="C20" s="406"/>
      <c r="D20" s="113" t="s">
        <v>259</v>
      </c>
      <c r="E20" s="484">
        <f>SUM(E13+E11)</f>
        <v>9.01</v>
      </c>
      <c r="F20" s="158">
        <f aca="true" t="shared" si="0" ref="F20:Y20">SUM(F13+F11)</f>
        <v>10.695</v>
      </c>
      <c r="G20" s="159">
        <f t="shared" si="0"/>
        <v>7.3950000000000005</v>
      </c>
      <c r="H20" s="158">
        <f t="shared" si="0"/>
        <v>2.7875</v>
      </c>
      <c r="I20" s="159">
        <f t="shared" si="0"/>
        <v>2.76225</v>
      </c>
      <c r="J20" s="158">
        <f t="shared" si="0"/>
        <v>0.44999999999999996</v>
      </c>
      <c r="K20" s="159">
        <f t="shared" si="0"/>
        <v>10.27</v>
      </c>
      <c r="L20" s="158">
        <f t="shared" si="0"/>
        <v>10.2075</v>
      </c>
      <c r="M20" s="159">
        <f t="shared" si="0"/>
        <v>12</v>
      </c>
      <c r="N20" s="158">
        <f t="shared" si="0"/>
        <v>5.565</v>
      </c>
      <c r="O20" s="159">
        <f t="shared" si="0"/>
        <v>10.06</v>
      </c>
      <c r="P20" s="158">
        <f t="shared" si="0"/>
        <v>3.285</v>
      </c>
      <c r="Q20" s="159" t="s">
        <v>183</v>
      </c>
      <c r="R20" s="158">
        <f t="shared" si="0"/>
        <v>3.055</v>
      </c>
      <c r="S20" s="159">
        <f t="shared" si="0"/>
        <v>10.295</v>
      </c>
      <c r="T20" s="158">
        <f t="shared" si="0"/>
        <v>10.975</v>
      </c>
      <c r="U20" s="159">
        <f t="shared" si="0"/>
        <v>2.9025</v>
      </c>
      <c r="V20" s="158">
        <f t="shared" si="0"/>
        <v>9.855</v>
      </c>
      <c r="W20" s="159">
        <f t="shared" si="0"/>
        <v>5.842499999999999</v>
      </c>
      <c r="X20" s="158">
        <f t="shared" si="0"/>
        <v>9.995000000000001</v>
      </c>
      <c r="Y20" s="410">
        <f t="shared" si="0"/>
        <v>1.172</v>
      </c>
      <c r="Z20" s="400"/>
    </row>
    <row r="21" spans="1:26" ht="12.75">
      <c r="A21" s="10"/>
      <c r="B21" s="68"/>
      <c r="C21" s="55"/>
      <c r="D21" s="68"/>
      <c r="E21" s="428"/>
      <c r="F21" s="55"/>
      <c r="G21" s="68"/>
      <c r="H21" s="55"/>
      <c r="I21" s="68"/>
      <c r="J21" s="55"/>
      <c r="K21" s="68"/>
      <c r="L21" s="55"/>
      <c r="M21" s="68"/>
      <c r="N21" s="55"/>
      <c r="O21" s="68"/>
      <c r="P21" s="55"/>
      <c r="Q21" s="68"/>
      <c r="R21" s="55"/>
      <c r="S21" s="68"/>
      <c r="T21" s="55"/>
      <c r="U21" s="68"/>
      <c r="V21" s="55"/>
      <c r="W21" s="68"/>
      <c r="X21" s="55"/>
      <c r="Y21" s="408"/>
      <c r="Z21" s="400"/>
    </row>
    <row r="22" spans="1:26" ht="12.75">
      <c r="A22" s="10"/>
      <c r="B22" s="68"/>
      <c r="C22" s="55"/>
      <c r="D22" s="68"/>
      <c r="E22" s="428"/>
      <c r="F22" s="55"/>
      <c r="G22" s="68"/>
      <c r="H22" s="55"/>
      <c r="I22" s="68"/>
      <c r="J22" s="55"/>
      <c r="K22" s="68"/>
      <c r="L22" s="55"/>
      <c r="M22" s="68"/>
      <c r="N22" s="55"/>
      <c r="O22" s="68"/>
      <c r="P22" s="55"/>
      <c r="Q22" s="68"/>
      <c r="R22" s="55"/>
      <c r="S22" s="68"/>
      <c r="T22" s="55"/>
      <c r="U22" s="68"/>
      <c r="V22" s="55"/>
      <c r="W22" s="68"/>
      <c r="X22" s="55"/>
      <c r="Y22" s="408"/>
      <c r="Z22" s="400"/>
    </row>
    <row r="23" spans="1:26" ht="12.75">
      <c r="A23" s="184" t="s">
        <v>255</v>
      </c>
      <c r="B23" s="488" t="s">
        <v>256</v>
      </c>
      <c r="C23" s="65"/>
      <c r="D23" s="117" t="s">
        <v>260</v>
      </c>
      <c r="E23" s="482">
        <f>SUM(E17+E13+E11)</f>
        <v>11.01</v>
      </c>
      <c r="F23" s="486">
        <f aca="true" t="shared" si="1" ref="F23:Y23">SUM(F17+F13+F11)</f>
        <v>14.695</v>
      </c>
      <c r="G23" s="412">
        <f t="shared" si="1"/>
        <v>9.395</v>
      </c>
      <c r="H23" s="486">
        <f t="shared" si="1"/>
        <v>2.7875</v>
      </c>
      <c r="I23" s="412">
        <f t="shared" si="1"/>
        <v>2.76225</v>
      </c>
      <c r="J23" s="486">
        <f t="shared" si="1"/>
        <v>0.44999999999999996</v>
      </c>
      <c r="K23" s="412">
        <f t="shared" si="1"/>
        <v>14.27</v>
      </c>
      <c r="L23" s="486">
        <f t="shared" si="1"/>
        <v>14.207500000000001</v>
      </c>
      <c r="M23" s="412">
        <f t="shared" si="1"/>
        <v>18</v>
      </c>
      <c r="N23" s="486">
        <f t="shared" si="1"/>
        <v>9.565000000000001</v>
      </c>
      <c r="O23" s="412">
        <f t="shared" si="1"/>
        <v>14.06</v>
      </c>
      <c r="P23" s="486">
        <f t="shared" si="1"/>
        <v>3.285</v>
      </c>
      <c r="Q23" s="412" t="s">
        <v>183</v>
      </c>
      <c r="R23" s="486">
        <f t="shared" si="1"/>
        <v>7.055000000000001</v>
      </c>
      <c r="S23" s="412">
        <f t="shared" si="1"/>
        <v>14.295</v>
      </c>
      <c r="T23" s="486">
        <f t="shared" si="1"/>
        <v>14.975</v>
      </c>
      <c r="U23" s="412">
        <f t="shared" si="1"/>
        <v>2.9025</v>
      </c>
      <c r="V23" s="486">
        <f t="shared" si="1"/>
        <v>11.855</v>
      </c>
      <c r="W23" s="412">
        <f t="shared" si="1"/>
        <v>5.842499999999999</v>
      </c>
      <c r="X23" s="486">
        <f t="shared" si="1"/>
        <v>13.995000000000001</v>
      </c>
      <c r="Y23" s="490">
        <f t="shared" si="1"/>
        <v>1.172</v>
      </c>
      <c r="Z23" s="400"/>
    </row>
    <row r="24" spans="1:26" ht="13.5" thickBot="1">
      <c r="A24" s="491" t="s">
        <v>257</v>
      </c>
      <c r="B24" s="492" t="s">
        <v>258</v>
      </c>
      <c r="C24" s="458"/>
      <c r="D24" s="80"/>
      <c r="E24" s="493"/>
      <c r="F24" s="494"/>
      <c r="G24" s="495"/>
      <c r="H24" s="494"/>
      <c r="I24" s="495"/>
      <c r="J24" s="494"/>
      <c r="K24" s="495"/>
      <c r="L24" s="494"/>
      <c r="M24" s="495"/>
      <c r="N24" s="494"/>
      <c r="O24" s="495"/>
      <c r="P24" s="494"/>
      <c r="Q24" s="495"/>
      <c r="R24" s="494"/>
      <c r="S24" s="495"/>
      <c r="T24" s="494"/>
      <c r="U24" s="495"/>
      <c r="V24" s="494"/>
      <c r="W24" s="495"/>
      <c r="X24" s="494"/>
      <c r="Y24" s="496"/>
      <c r="Z24" s="400"/>
    </row>
    <row r="25" spans="1:26" ht="12.75">
      <c r="A25" s="397"/>
      <c r="B25" s="398"/>
      <c r="C25" s="398"/>
      <c r="D25" s="398"/>
      <c r="E25" s="398"/>
      <c r="F25" s="398"/>
      <c r="G25" s="398"/>
      <c r="H25" s="398"/>
      <c r="I25" s="398"/>
      <c r="J25" s="398"/>
      <c r="K25" s="398"/>
      <c r="L25" s="398"/>
      <c r="M25" s="398"/>
      <c r="N25" s="398"/>
      <c r="O25" s="398"/>
      <c r="P25" s="398"/>
      <c r="Q25" s="398"/>
      <c r="R25" s="398"/>
      <c r="S25" s="398"/>
      <c r="T25" s="398"/>
      <c r="U25" s="398"/>
      <c r="V25" s="398"/>
      <c r="W25" s="398"/>
      <c r="X25" s="398"/>
      <c r="Y25" s="398"/>
      <c r="Z25" s="400"/>
    </row>
    <row r="26" spans="1:26" ht="13.5" thickBot="1">
      <c r="A26" s="403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2"/>
    </row>
    <row r="33" ht="13.5" thickBot="1"/>
    <row r="34" spans="1:26" ht="12.75">
      <c r="A34" s="351" t="s">
        <v>250</v>
      </c>
      <c r="B34" s="498"/>
      <c r="C34" s="498"/>
      <c r="D34" s="498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2"/>
    </row>
    <row r="35" spans="1:26" ht="12.75">
      <c r="A35" s="277" t="s">
        <v>261</v>
      </c>
      <c r="B35" s="277"/>
      <c r="C35" s="385"/>
      <c r="D35" s="385"/>
      <c r="E35" s="377"/>
      <c r="F35" s="377"/>
      <c r="G35" s="362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7"/>
      <c r="Y35" s="377"/>
      <c r="Z35" s="378"/>
    </row>
    <row r="36" spans="1:26" ht="13.5" thickBot="1">
      <c r="A36" s="376"/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8"/>
    </row>
    <row r="37" spans="1:26" ht="12.75">
      <c r="A37" s="229" t="s">
        <v>248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489"/>
      <c r="Z37" s="378"/>
    </row>
    <row r="38" spans="1:26" ht="12.75">
      <c r="A38" s="259" t="s">
        <v>249</v>
      </c>
      <c r="B38" s="412"/>
      <c r="C38" s="232"/>
      <c r="D38" s="232"/>
      <c r="E38" s="216" t="s">
        <v>155</v>
      </c>
      <c r="F38" s="499"/>
      <c r="G38" s="233"/>
      <c r="H38" s="233"/>
      <c r="I38" s="232"/>
      <c r="J38" s="233"/>
      <c r="K38" s="232"/>
      <c r="L38" s="233"/>
      <c r="M38" s="232"/>
      <c r="N38" s="233"/>
      <c r="O38" s="232"/>
      <c r="P38" s="233"/>
      <c r="Q38" s="232"/>
      <c r="R38" s="233"/>
      <c r="S38" s="232"/>
      <c r="T38" s="233"/>
      <c r="U38" s="232"/>
      <c r="V38" s="233"/>
      <c r="W38" s="232"/>
      <c r="X38" s="233"/>
      <c r="Y38" s="416"/>
      <c r="Z38" s="378"/>
    </row>
    <row r="39" spans="1:26" ht="12.75">
      <c r="A39" s="249"/>
      <c r="B39" s="236"/>
      <c r="C39" s="236"/>
      <c r="D39" s="236"/>
      <c r="E39" s="222" t="s">
        <v>140</v>
      </c>
      <c r="F39" s="222" t="s">
        <v>141</v>
      </c>
      <c r="G39" s="223" t="s">
        <v>223</v>
      </c>
      <c r="H39" s="223" t="s">
        <v>202</v>
      </c>
      <c r="I39" s="220" t="s">
        <v>203</v>
      </c>
      <c r="J39" s="223" t="s">
        <v>204</v>
      </c>
      <c r="K39" s="220" t="s">
        <v>143</v>
      </c>
      <c r="L39" s="223" t="s">
        <v>224</v>
      </c>
      <c r="M39" s="220" t="s">
        <v>145</v>
      </c>
      <c r="N39" s="223" t="s">
        <v>146</v>
      </c>
      <c r="O39" s="220" t="s">
        <v>147</v>
      </c>
      <c r="P39" s="223" t="s">
        <v>205</v>
      </c>
      <c r="Q39" s="220" t="s">
        <v>148</v>
      </c>
      <c r="R39" s="223" t="s">
        <v>149</v>
      </c>
      <c r="S39" s="220" t="s">
        <v>150</v>
      </c>
      <c r="T39" s="223" t="s">
        <v>151</v>
      </c>
      <c r="U39" s="220" t="s">
        <v>206</v>
      </c>
      <c r="V39" s="223" t="s">
        <v>152</v>
      </c>
      <c r="W39" s="220" t="s">
        <v>153</v>
      </c>
      <c r="X39" s="223" t="s">
        <v>154</v>
      </c>
      <c r="Y39" s="224" t="s">
        <v>226</v>
      </c>
      <c r="Z39" s="378"/>
    </row>
    <row r="40" spans="1:26" ht="12.75">
      <c r="A40" s="471"/>
      <c r="B40" s="264" t="s">
        <v>115</v>
      </c>
      <c r="C40" s="241"/>
      <c r="D40" s="264" t="s">
        <v>117</v>
      </c>
      <c r="E40" s="483"/>
      <c r="F40" s="483"/>
      <c r="G40" s="241"/>
      <c r="H40" s="241"/>
      <c r="I40" s="247"/>
      <c r="J40" s="241"/>
      <c r="K40" s="247"/>
      <c r="L40" s="241"/>
      <c r="M40" s="247"/>
      <c r="N40" s="241"/>
      <c r="O40" s="247"/>
      <c r="P40" s="241"/>
      <c r="Q40" s="247"/>
      <c r="R40" s="241"/>
      <c r="S40" s="247"/>
      <c r="T40" s="241"/>
      <c r="U40" s="247"/>
      <c r="V40" s="241"/>
      <c r="W40" s="247"/>
      <c r="X40" s="241"/>
      <c r="Y40" s="472"/>
      <c r="Z40" s="378"/>
    </row>
    <row r="41" spans="1:26" ht="12.75">
      <c r="A41" s="187"/>
      <c r="B41" s="113"/>
      <c r="C41" s="149"/>
      <c r="D41" s="113"/>
      <c r="E41" s="126"/>
      <c r="F41" s="126"/>
      <c r="G41" s="149"/>
      <c r="H41" s="149"/>
      <c r="I41" s="113"/>
      <c r="J41" s="149"/>
      <c r="K41" s="113"/>
      <c r="L41" s="149"/>
      <c r="M41" s="113"/>
      <c r="N41" s="149"/>
      <c r="O41" s="113"/>
      <c r="P41" s="149"/>
      <c r="Q41" s="113"/>
      <c r="R41" s="149"/>
      <c r="S41" s="113"/>
      <c r="T41" s="149"/>
      <c r="U41" s="113"/>
      <c r="V41" s="149"/>
      <c r="W41" s="113"/>
      <c r="X41" s="149"/>
      <c r="Y41" s="409"/>
      <c r="Z41" s="378"/>
    </row>
    <row r="42" spans="1:26" ht="12.75">
      <c r="A42" s="473" t="s">
        <v>30</v>
      </c>
      <c r="B42" s="112" t="s">
        <v>118</v>
      </c>
      <c r="C42" s="149"/>
      <c r="D42" s="113" t="s">
        <v>227</v>
      </c>
      <c r="E42" s="484">
        <f>SUM(Notaries!E118)</f>
        <v>5.77777777777777</v>
      </c>
      <c r="F42" s="484">
        <f>SUM(Notaries!F118)</f>
        <v>5.666666666666659</v>
      </c>
      <c r="G42" s="158">
        <f>SUM(Notaries!G118)*0.4+Lawyers!F118*0.6</f>
        <v>4.355555555555549</v>
      </c>
      <c r="H42" s="158">
        <f>SUM(Lawyers!G118)*0.5+'Real Estate Agents'!E118*0.5</f>
        <v>2.7777777777777732</v>
      </c>
      <c r="I42" s="159">
        <f>SUM(Lawyers!H118)*0.9+'Real Estate Agents'!F118*0.1</f>
        <v>2.672222222222218</v>
      </c>
      <c r="J42" s="158">
        <f>SUM('Real Estate Agents'!G118)</f>
        <v>0.6666666666666652</v>
      </c>
      <c r="K42" s="159">
        <f>SUM(Notaries!H118)</f>
        <v>4.888888888888882</v>
      </c>
      <c r="L42" s="158">
        <f>SUM(Notaries!I118)</f>
        <v>5.611111111111104</v>
      </c>
      <c r="M42" s="159">
        <v>6</v>
      </c>
      <c r="N42" s="158">
        <f>SUM(Notaries!K118)*0.2+Lawyers!K118*0.8</f>
        <v>4.022222222222216</v>
      </c>
      <c r="O42" s="159">
        <f>SUM(Notaries!L118)</f>
        <v>5.277777777777771</v>
      </c>
      <c r="P42" s="158">
        <f>SUM(Lawyers!L118)</f>
        <v>2.6666666666666625</v>
      </c>
      <c r="Q42" s="159">
        <f>SUM(Notaries!M118)</f>
        <v>5.305555555555548</v>
      </c>
      <c r="R42" s="158">
        <f>SUM(Notaries!N118)</f>
        <v>2.4444444444444406</v>
      </c>
      <c r="S42" s="159">
        <f>SUM(Notaries!O118)</f>
        <v>5.555555555555548</v>
      </c>
      <c r="T42" s="158">
        <f>SUM(Notaries!P118)</f>
        <v>4.722222222222216</v>
      </c>
      <c r="U42" s="159">
        <f>SUM(Lawyers!N118)</f>
        <v>2.611111111111107</v>
      </c>
      <c r="V42" s="158">
        <f>SUM(Notaries!Q118)</f>
        <v>4.444444444444438</v>
      </c>
      <c r="W42" s="159">
        <f>SUM(Notaries!R118)*0.25+Lawyers!O118*0.75</f>
        <v>3.444444444444439</v>
      </c>
      <c r="X42" s="158">
        <f>SUM(Notaries!S118)</f>
        <v>4.55555555555555</v>
      </c>
      <c r="Y42" s="410">
        <f>SUM('Real Estate Agents'!H118)</f>
        <v>1.579999999999998</v>
      </c>
      <c r="Z42" s="378"/>
    </row>
    <row r="43" spans="1:26" ht="12.75">
      <c r="A43" s="474"/>
      <c r="B43" s="88"/>
      <c r="C43" s="470"/>
      <c r="D43" s="88"/>
      <c r="E43" s="485"/>
      <c r="F43" s="485"/>
      <c r="G43" s="156"/>
      <c r="H43" s="156"/>
      <c r="I43" s="481"/>
      <c r="J43" s="156"/>
      <c r="K43" s="481"/>
      <c r="L43" s="156"/>
      <c r="M43" s="481"/>
      <c r="N43" s="156"/>
      <c r="O43" s="481"/>
      <c r="P43" s="156"/>
      <c r="Q43" s="481"/>
      <c r="R43" s="156"/>
      <c r="S43" s="481"/>
      <c r="T43" s="156"/>
      <c r="U43" s="481"/>
      <c r="V43" s="156"/>
      <c r="W43" s="481"/>
      <c r="X43" s="156"/>
      <c r="Y43" s="189"/>
      <c r="Z43" s="378"/>
    </row>
    <row r="44" spans="1:26" ht="12.75">
      <c r="A44" s="473" t="s">
        <v>73</v>
      </c>
      <c r="B44" s="112" t="s">
        <v>251</v>
      </c>
      <c r="C44" s="406"/>
      <c r="D44" s="113" t="s">
        <v>227</v>
      </c>
      <c r="E44" s="484">
        <f>SUM(Notaries!E139)</f>
        <v>4</v>
      </c>
      <c r="F44" s="484">
        <f>SUM(Notaries!F139)</f>
        <v>4.500000000000001</v>
      </c>
      <c r="G44" s="158">
        <f>SUM(Notaries!G139)*0.4+Lawyers!F139*0.6</f>
        <v>3.420000000000001</v>
      </c>
      <c r="H44" s="158">
        <f>SUM(Lawyers!G139)*0.5+'Real Estate Agents'!E139*0.5</f>
        <v>1.2300000000000002</v>
      </c>
      <c r="I44" s="159">
        <f>SUM(Lawyers!H139)*0.9+'Real Estate Agents'!F139*0.1</f>
        <v>2.1522</v>
      </c>
      <c r="J44" s="158">
        <f>SUM('Real Estate Agents'!G139)</f>
        <v>0</v>
      </c>
      <c r="K44" s="159">
        <f>SUM(Notaries!H139)</f>
        <v>5.2</v>
      </c>
      <c r="L44" s="158">
        <f>SUM(Notaries!I139)</f>
        <v>4.300000000000001</v>
      </c>
      <c r="M44" s="159">
        <v>6</v>
      </c>
      <c r="N44" s="158">
        <f>SUM(Notaries!K139)*0.2+Lawyers!K139*0.8</f>
        <v>2.08</v>
      </c>
      <c r="O44" s="159">
        <f>SUM(Notaries!L139)</f>
        <v>4.6000000000000005</v>
      </c>
      <c r="P44" s="158">
        <f>SUM(Lawyers!L139)</f>
        <v>2.2520000000000002</v>
      </c>
      <c r="Q44" s="159" t="s">
        <v>183</v>
      </c>
      <c r="R44" s="158">
        <f>SUM(Notaries!N139)</f>
        <v>2.1</v>
      </c>
      <c r="S44" s="159">
        <f>SUM(Notaries!O139)</f>
        <v>5</v>
      </c>
      <c r="T44" s="158">
        <f>SUM(Notaries!P139)</f>
        <v>6.000000000000001</v>
      </c>
      <c r="U44" s="159">
        <f>SUM(Lawyers!N139)</f>
        <v>2.6660000000000004</v>
      </c>
      <c r="V44" s="158">
        <f>SUM(Notaries!Q139)</f>
        <v>4.800000000000001</v>
      </c>
      <c r="W44" s="159">
        <f>SUM(Notaries!R139)*0.25+Lawyers!O139*0.75</f>
        <v>2.7750000000000004</v>
      </c>
      <c r="X44" s="158">
        <f>SUM(Notaries!S139)</f>
        <v>5.2</v>
      </c>
      <c r="Y44" s="410">
        <f>SUM('Real Estate Agents'!H139)</f>
        <v>0</v>
      </c>
      <c r="Z44" s="378"/>
    </row>
    <row r="45" spans="1:26" ht="12.75">
      <c r="A45" s="475"/>
      <c r="B45" s="24"/>
      <c r="C45" s="406"/>
      <c r="D45" s="24"/>
      <c r="E45" s="102"/>
      <c r="F45" s="102"/>
      <c r="G45" s="406"/>
      <c r="H45" s="406"/>
      <c r="I45" s="24"/>
      <c r="J45" s="406"/>
      <c r="K45" s="24"/>
      <c r="L45" s="406"/>
      <c r="M45" s="24"/>
      <c r="N45" s="406"/>
      <c r="O45" s="24"/>
      <c r="P45" s="406"/>
      <c r="Q45" s="24"/>
      <c r="R45" s="406"/>
      <c r="S45" s="24"/>
      <c r="T45" s="406"/>
      <c r="U45" s="24"/>
      <c r="V45" s="406"/>
      <c r="W45" s="24"/>
      <c r="X45" s="406"/>
      <c r="Y45" s="409"/>
      <c r="Z45" s="378"/>
    </row>
    <row r="46" spans="1:26" ht="12.75">
      <c r="A46" s="473" t="s">
        <v>252</v>
      </c>
      <c r="B46" s="112" t="s">
        <v>253</v>
      </c>
      <c r="C46" s="406"/>
      <c r="D46" s="113" t="s">
        <v>227</v>
      </c>
      <c r="E46" s="484">
        <f>SUM(Notaries!E154)</f>
        <v>5.880000000000001</v>
      </c>
      <c r="F46" s="484">
        <f>SUM(Notaries!F154)</f>
        <v>4.5600000000000005</v>
      </c>
      <c r="G46" s="158">
        <f>SUM(Notaries!G154)*0.4+Lawyers!F154*0.6</f>
        <v>3.3</v>
      </c>
      <c r="H46" s="158">
        <f>SUM(Lawyers!G154)*0.5+'Real Estate Agents'!E154*0.5</f>
        <v>3.2300000000000004</v>
      </c>
      <c r="I46" s="159">
        <f>SUM(Lawyers!H154)*0.9+'Real Estate Agents'!F154*0.1</f>
        <v>3.763000000000001</v>
      </c>
      <c r="J46" s="158">
        <f>SUM('Real Estate Agents'!G154)</f>
        <v>1.9600000000000002</v>
      </c>
      <c r="K46" s="159">
        <f>SUM(Notaries!H154)</f>
        <v>5.08</v>
      </c>
      <c r="L46" s="158">
        <f>SUM(Notaries!I154)</f>
        <v>5.17</v>
      </c>
      <c r="M46" s="159">
        <f>SUM(Notaries!J154)*0.5+Lawyers!J154*0.5</f>
        <v>2.9000000000000004</v>
      </c>
      <c r="N46" s="158">
        <f>SUM(Notaries!K154)*0.2+Lawyers!K154*0.8</f>
        <v>3.0280000000000005</v>
      </c>
      <c r="O46" s="159">
        <f>SUM(Notaries!L154)</f>
        <v>5.5200000000000005</v>
      </c>
      <c r="P46" s="158">
        <f>SUM(Lawyers!L154)</f>
        <v>3.7600000000000002</v>
      </c>
      <c r="Q46" s="159">
        <f>SUM(Notaries!M154)</f>
        <v>3.1250000000000004</v>
      </c>
      <c r="R46" s="158">
        <f>SUM(Notaries!N154)</f>
        <v>5.5200000000000005</v>
      </c>
      <c r="S46" s="159">
        <f>SUM(Notaries!O154)</f>
        <v>3.7</v>
      </c>
      <c r="T46" s="158">
        <f>SUM(Notaries!P154)</f>
        <v>4.380000000000001</v>
      </c>
      <c r="U46" s="159">
        <f>SUM(Lawyers!N154)</f>
        <v>4.33</v>
      </c>
      <c r="V46" s="158">
        <f>SUM(Notaries!Q154)</f>
        <v>4.9</v>
      </c>
      <c r="W46" s="159">
        <f>SUM(Notaries!R154)*0.25+Lawyers!O154*0.75</f>
        <v>2.84</v>
      </c>
      <c r="X46" s="158">
        <f>SUM(Notaries!S154)</f>
        <v>4.260000000000001</v>
      </c>
      <c r="Y46" s="410">
        <f>SUM('Real Estate Agents'!H154)</f>
        <v>3.7376000000000005</v>
      </c>
      <c r="Z46" s="378"/>
    </row>
    <row r="47" spans="1:26" ht="12.75">
      <c r="A47" s="475"/>
      <c r="B47" s="24"/>
      <c r="C47" s="406"/>
      <c r="D47" s="24"/>
      <c r="E47" s="102"/>
      <c r="F47" s="102"/>
      <c r="G47" s="406"/>
      <c r="H47" s="406"/>
      <c r="I47" s="24"/>
      <c r="J47" s="406"/>
      <c r="K47" s="24"/>
      <c r="L47" s="406"/>
      <c r="M47" s="24"/>
      <c r="N47" s="406"/>
      <c r="O47" s="24"/>
      <c r="P47" s="406"/>
      <c r="Q47" s="24"/>
      <c r="R47" s="406"/>
      <c r="S47" s="24"/>
      <c r="T47" s="406"/>
      <c r="U47" s="24"/>
      <c r="V47" s="406"/>
      <c r="W47" s="24"/>
      <c r="X47" s="406"/>
      <c r="Y47" s="409"/>
      <c r="Z47" s="378"/>
    </row>
    <row r="48" spans="1:26" ht="12.75">
      <c r="A48" s="473" t="s">
        <v>75</v>
      </c>
      <c r="B48" s="112" t="s">
        <v>254</v>
      </c>
      <c r="C48" s="406"/>
      <c r="D48" s="113" t="s">
        <v>227</v>
      </c>
      <c r="E48" s="407">
        <v>2</v>
      </c>
      <c r="F48" s="159">
        <v>4</v>
      </c>
      <c r="G48" s="158">
        <v>2</v>
      </c>
      <c r="H48" s="159">
        <v>0</v>
      </c>
      <c r="I48" s="158">
        <v>0</v>
      </c>
      <c r="J48" s="158">
        <v>0</v>
      </c>
      <c r="K48" s="159">
        <v>4</v>
      </c>
      <c r="L48" s="158">
        <v>4</v>
      </c>
      <c r="M48" s="159">
        <v>6</v>
      </c>
      <c r="N48" s="158">
        <v>4</v>
      </c>
      <c r="O48" s="159">
        <v>4</v>
      </c>
      <c r="P48" s="158"/>
      <c r="Q48" s="159">
        <v>4</v>
      </c>
      <c r="R48" s="158">
        <v>4</v>
      </c>
      <c r="S48" s="159">
        <v>4</v>
      </c>
      <c r="T48" s="158">
        <v>4</v>
      </c>
      <c r="U48" s="159">
        <v>0</v>
      </c>
      <c r="V48" s="158">
        <v>2</v>
      </c>
      <c r="W48" s="159">
        <v>0</v>
      </c>
      <c r="X48" s="158">
        <v>4</v>
      </c>
      <c r="Y48" s="410">
        <v>0</v>
      </c>
      <c r="Z48" s="378"/>
    </row>
    <row r="49" spans="1:26" ht="12.75">
      <c r="A49" s="10"/>
      <c r="B49" s="68"/>
      <c r="C49" s="55"/>
      <c r="D49" s="68"/>
      <c r="E49" s="428"/>
      <c r="F49" s="428"/>
      <c r="G49" s="55"/>
      <c r="H49" s="55"/>
      <c r="I49" s="68"/>
      <c r="J49" s="55"/>
      <c r="K49" s="68"/>
      <c r="L49" s="55"/>
      <c r="M49" s="68"/>
      <c r="N49" s="55"/>
      <c r="O49" s="68"/>
      <c r="P49" s="55"/>
      <c r="Q49" s="68"/>
      <c r="R49" s="55"/>
      <c r="S49" s="68"/>
      <c r="T49" s="55"/>
      <c r="U49" s="68"/>
      <c r="V49" s="55"/>
      <c r="W49" s="68"/>
      <c r="X49" s="55"/>
      <c r="Y49" s="408"/>
      <c r="Z49" s="378"/>
    </row>
    <row r="50" spans="1:26" ht="12.75">
      <c r="A50" s="10"/>
      <c r="B50" s="68"/>
      <c r="C50" s="55"/>
      <c r="D50" s="68"/>
      <c r="E50" s="428"/>
      <c r="F50" s="428"/>
      <c r="G50" s="55"/>
      <c r="H50" s="55"/>
      <c r="I50" s="68"/>
      <c r="J50" s="55"/>
      <c r="K50" s="68"/>
      <c r="L50" s="55"/>
      <c r="M50" s="68"/>
      <c r="N50" s="55"/>
      <c r="O50" s="68"/>
      <c r="P50" s="55"/>
      <c r="Q50" s="68"/>
      <c r="R50" s="55"/>
      <c r="S50" s="68"/>
      <c r="T50" s="55"/>
      <c r="U50" s="68"/>
      <c r="V50" s="55"/>
      <c r="W50" s="68"/>
      <c r="X50" s="55"/>
      <c r="Y50" s="408"/>
      <c r="Z50" s="378"/>
    </row>
    <row r="51" spans="1:26" ht="12.75">
      <c r="A51" s="473" t="s">
        <v>255</v>
      </c>
      <c r="B51" s="112" t="s">
        <v>256</v>
      </c>
      <c r="C51" s="406"/>
      <c r="D51" s="113" t="s">
        <v>259</v>
      </c>
      <c r="E51" s="484">
        <f>SUM(E44+E42)</f>
        <v>9.77777777777777</v>
      </c>
      <c r="F51" s="484">
        <f aca="true" t="shared" si="2" ref="F51:P51">SUM(F44+F42)</f>
        <v>10.16666666666666</v>
      </c>
      <c r="G51" s="158">
        <f t="shared" si="2"/>
        <v>7.77555555555555</v>
      </c>
      <c r="H51" s="158">
        <f t="shared" si="2"/>
        <v>4.007777777777774</v>
      </c>
      <c r="I51" s="159">
        <f t="shared" si="2"/>
        <v>4.824422222222218</v>
      </c>
      <c r="J51" s="158">
        <f t="shared" si="2"/>
        <v>0.6666666666666652</v>
      </c>
      <c r="K51" s="159">
        <f t="shared" si="2"/>
        <v>10.088888888888881</v>
      </c>
      <c r="L51" s="158">
        <f t="shared" si="2"/>
        <v>9.911111111111104</v>
      </c>
      <c r="M51" s="159">
        <f t="shared" si="2"/>
        <v>12</v>
      </c>
      <c r="N51" s="158">
        <f t="shared" si="2"/>
        <v>6.102222222222216</v>
      </c>
      <c r="O51" s="159">
        <f t="shared" si="2"/>
        <v>9.877777777777771</v>
      </c>
      <c r="P51" s="158">
        <f t="shared" si="2"/>
        <v>4.918666666666663</v>
      </c>
      <c r="Q51" s="159" t="s">
        <v>183</v>
      </c>
      <c r="R51" s="158">
        <f aca="true" t="shared" si="3" ref="R51:Y51">SUM(R44+R42)</f>
        <v>4.544444444444441</v>
      </c>
      <c r="S51" s="159">
        <f t="shared" si="3"/>
        <v>10.555555555555548</v>
      </c>
      <c r="T51" s="158">
        <f t="shared" si="3"/>
        <v>10.722222222222218</v>
      </c>
      <c r="U51" s="159">
        <f t="shared" si="3"/>
        <v>5.2771111111111075</v>
      </c>
      <c r="V51" s="158">
        <f t="shared" si="3"/>
        <v>9.24444444444444</v>
      </c>
      <c r="W51" s="159">
        <f t="shared" si="3"/>
        <v>6.21944444444444</v>
      </c>
      <c r="X51" s="158">
        <f t="shared" si="3"/>
        <v>9.75555555555555</v>
      </c>
      <c r="Y51" s="410">
        <f t="shared" si="3"/>
        <v>1.579999999999998</v>
      </c>
      <c r="Z51" s="378"/>
    </row>
    <row r="52" spans="1:26" ht="12.75">
      <c r="A52" s="10"/>
      <c r="B52" s="68"/>
      <c r="C52" s="55"/>
      <c r="D52" s="68"/>
      <c r="E52" s="428"/>
      <c r="F52" s="428"/>
      <c r="G52" s="55"/>
      <c r="H52" s="55"/>
      <c r="I52" s="68"/>
      <c r="J52" s="55"/>
      <c r="K52" s="68"/>
      <c r="L52" s="55"/>
      <c r="M52" s="68"/>
      <c r="N52" s="55"/>
      <c r="O52" s="68"/>
      <c r="P52" s="55"/>
      <c r="Q52" s="68"/>
      <c r="R52" s="55"/>
      <c r="S52" s="68"/>
      <c r="T52" s="55"/>
      <c r="U52" s="68"/>
      <c r="V52" s="55"/>
      <c r="W52" s="68"/>
      <c r="X52" s="55"/>
      <c r="Y52" s="408"/>
      <c r="Z52" s="378"/>
    </row>
    <row r="53" spans="1:26" ht="12.75">
      <c r="A53" s="10"/>
      <c r="B53" s="68"/>
      <c r="C53" s="55"/>
      <c r="D53" s="68"/>
      <c r="E53" s="428"/>
      <c r="F53" s="428"/>
      <c r="G53" s="55"/>
      <c r="H53" s="55"/>
      <c r="I53" s="68"/>
      <c r="J53" s="55"/>
      <c r="K53" s="68"/>
      <c r="L53" s="55"/>
      <c r="M53" s="68"/>
      <c r="N53" s="55"/>
      <c r="O53" s="68"/>
      <c r="P53" s="55"/>
      <c r="Q53" s="68"/>
      <c r="R53" s="55"/>
      <c r="S53" s="68"/>
      <c r="T53" s="55"/>
      <c r="U53" s="68"/>
      <c r="V53" s="55"/>
      <c r="W53" s="68"/>
      <c r="X53" s="55"/>
      <c r="Y53" s="408"/>
      <c r="Z53" s="378"/>
    </row>
    <row r="54" spans="1:26" ht="12.75">
      <c r="A54" s="184" t="s">
        <v>255</v>
      </c>
      <c r="B54" s="488" t="s">
        <v>256</v>
      </c>
      <c r="C54" s="65"/>
      <c r="D54" s="117" t="s">
        <v>260</v>
      </c>
      <c r="E54" s="482">
        <f aca="true" t="shared" si="4" ref="E54:P54">SUM(E48+E44+E42)</f>
        <v>11.77777777777777</v>
      </c>
      <c r="F54" s="482">
        <f t="shared" si="4"/>
        <v>14.166666666666659</v>
      </c>
      <c r="G54" s="486">
        <f t="shared" si="4"/>
        <v>9.775555555555549</v>
      </c>
      <c r="H54" s="486">
        <f t="shared" si="4"/>
        <v>4.007777777777774</v>
      </c>
      <c r="I54" s="412">
        <f t="shared" si="4"/>
        <v>4.824422222222218</v>
      </c>
      <c r="J54" s="486">
        <f t="shared" si="4"/>
        <v>0.6666666666666652</v>
      </c>
      <c r="K54" s="412">
        <f t="shared" si="4"/>
        <v>14.088888888888881</v>
      </c>
      <c r="L54" s="486">
        <f t="shared" si="4"/>
        <v>13.911111111111104</v>
      </c>
      <c r="M54" s="412">
        <f t="shared" si="4"/>
        <v>18</v>
      </c>
      <c r="N54" s="486">
        <f t="shared" si="4"/>
        <v>10.102222222222217</v>
      </c>
      <c r="O54" s="412">
        <f t="shared" si="4"/>
        <v>13.877777777777773</v>
      </c>
      <c r="P54" s="486">
        <f t="shared" si="4"/>
        <v>4.918666666666663</v>
      </c>
      <c r="Q54" s="412" t="s">
        <v>183</v>
      </c>
      <c r="R54" s="486">
        <f aca="true" t="shared" si="5" ref="R54:Y54">SUM(R48+R44+R42)</f>
        <v>8.54444444444444</v>
      </c>
      <c r="S54" s="412">
        <f t="shared" si="5"/>
        <v>14.555555555555548</v>
      </c>
      <c r="T54" s="486">
        <f t="shared" si="5"/>
        <v>14.722222222222216</v>
      </c>
      <c r="U54" s="412">
        <f t="shared" si="5"/>
        <v>5.2771111111111075</v>
      </c>
      <c r="V54" s="486">
        <f t="shared" si="5"/>
        <v>11.24444444444444</v>
      </c>
      <c r="W54" s="412">
        <f t="shared" si="5"/>
        <v>6.21944444444444</v>
      </c>
      <c r="X54" s="486">
        <f t="shared" si="5"/>
        <v>13.75555555555555</v>
      </c>
      <c r="Y54" s="490">
        <f t="shared" si="5"/>
        <v>1.579999999999998</v>
      </c>
      <c r="Z54" s="378"/>
    </row>
    <row r="55" spans="1:26" ht="13.5" thickBot="1">
      <c r="A55" s="491" t="s">
        <v>257</v>
      </c>
      <c r="B55" s="492" t="s">
        <v>258</v>
      </c>
      <c r="C55" s="458"/>
      <c r="D55" s="80"/>
      <c r="E55" s="493"/>
      <c r="F55" s="493"/>
      <c r="G55" s="487"/>
      <c r="H55" s="494"/>
      <c r="I55" s="495"/>
      <c r="J55" s="494"/>
      <c r="K55" s="495"/>
      <c r="L55" s="494"/>
      <c r="M55" s="495"/>
      <c r="N55" s="494"/>
      <c r="O55" s="495"/>
      <c r="P55" s="494"/>
      <c r="Q55" s="495"/>
      <c r="R55" s="494"/>
      <c r="S55" s="495"/>
      <c r="T55" s="494"/>
      <c r="U55" s="495"/>
      <c r="V55" s="494"/>
      <c r="W55" s="495"/>
      <c r="X55" s="494"/>
      <c r="Y55" s="496"/>
      <c r="Z55" s="378"/>
    </row>
    <row r="56" spans="1:26" ht="12.75">
      <c r="A56" s="376"/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7"/>
      <c r="M56" s="377"/>
      <c r="N56" s="377"/>
      <c r="O56" s="377"/>
      <c r="P56" s="377"/>
      <c r="Q56" s="377"/>
      <c r="R56" s="377"/>
      <c r="S56" s="377"/>
      <c r="T56" s="377"/>
      <c r="U56" s="377"/>
      <c r="V56" s="377"/>
      <c r="W56" s="377"/>
      <c r="X56" s="377"/>
      <c r="Y56" s="377"/>
      <c r="Z56" s="378"/>
    </row>
    <row r="57" spans="1:26" ht="13.5" thickBot="1">
      <c r="A57" s="379"/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1"/>
    </row>
    <row r="61" ht="13.5" thickBot="1"/>
    <row r="62" spans="1:26" ht="12.75">
      <c r="A62" s="351" t="s">
        <v>250</v>
      </c>
      <c r="B62" s="498"/>
      <c r="C62" s="498"/>
      <c r="D62" s="498"/>
      <c r="E62" s="384"/>
      <c r="F62" s="384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2"/>
    </row>
    <row r="63" spans="1:26" ht="12.75">
      <c r="A63" s="277" t="s">
        <v>262</v>
      </c>
      <c r="B63" s="277"/>
      <c r="C63" s="385"/>
      <c r="D63" s="385"/>
      <c r="E63" s="377"/>
      <c r="F63" s="377"/>
      <c r="G63" s="362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8"/>
    </row>
    <row r="64" spans="1:26" ht="13.5" thickBot="1">
      <c r="A64" s="376"/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7"/>
      <c r="M64" s="377"/>
      <c r="N64" s="377"/>
      <c r="O64" s="377"/>
      <c r="P64" s="377"/>
      <c r="Q64" s="377"/>
      <c r="R64" s="377"/>
      <c r="S64" s="377"/>
      <c r="T64" s="377"/>
      <c r="U64" s="377"/>
      <c r="V64" s="377"/>
      <c r="W64" s="377"/>
      <c r="X64" s="377"/>
      <c r="Y64" s="377"/>
      <c r="Z64" s="378"/>
    </row>
    <row r="65" spans="1:26" ht="12.75">
      <c r="A65" s="229" t="s">
        <v>248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489"/>
      <c r="Z65" s="378"/>
    </row>
    <row r="66" spans="1:26" ht="12.75">
      <c r="A66" s="259" t="s">
        <v>249</v>
      </c>
      <c r="B66" s="412"/>
      <c r="C66" s="232"/>
      <c r="D66" s="232"/>
      <c r="E66" s="216" t="s">
        <v>155</v>
      </c>
      <c r="F66" s="233"/>
      <c r="G66" s="232"/>
      <c r="H66" s="233"/>
      <c r="I66" s="232"/>
      <c r="J66" s="233"/>
      <c r="K66" s="232"/>
      <c r="L66" s="233"/>
      <c r="M66" s="232"/>
      <c r="N66" s="233"/>
      <c r="O66" s="232"/>
      <c r="P66" s="233"/>
      <c r="Q66" s="232"/>
      <c r="R66" s="233"/>
      <c r="S66" s="232"/>
      <c r="T66" s="233"/>
      <c r="U66" s="232"/>
      <c r="V66" s="233"/>
      <c r="W66" s="232"/>
      <c r="X66" s="233"/>
      <c r="Y66" s="416"/>
      <c r="Z66" s="378"/>
    </row>
    <row r="67" spans="1:26" ht="12.75">
      <c r="A67" s="249"/>
      <c r="B67" s="236"/>
      <c r="C67" s="236"/>
      <c r="D67" s="236"/>
      <c r="E67" s="222" t="s">
        <v>140</v>
      </c>
      <c r="F67" s="223" t="s">
        <v>141</v>
      </c>
      <c r="G67" s="220" t="s">
        <v>223</v>
      </c>
      <c r="H67" s="223" t="s">
        <v>202</v>
      </c>
      <c r="I67" s="220" t="s">
        <v>203</v>
      </c>
      <c r="J67" s="223" t="s">
        <v>204</v>
      </c>
      <c r="K67" s="220" t="s">
        <v>143</v>
      </c>
      <c r="L67" s="223" t="s">
        <v>224</v>
      </c>
      <c r="M67" s="220" t="s">
        <v>145</v>
      </c>
      <c r="N67" s="223" t="s">
        <v>146</v>
      </c>
      <c r="O67" s="220" t="s">
        <v>147</v>
      </c>
      <c r="P67" s="223" t="s">
        <v>205</v>
      </c>
      <c r="Q67" s="220" t="s">
        <v>148</v>
      </c>
      <c r="R67" s="223" t="s">
        <v>149</v>
      </c>
      <c r="S67" s="220" t="s">
        <v>150</v>
      </c>
      <c r="T67" s="223" t="s">
        <v>151</v>
      </c>
      <c r="U67" s="220" t="s">
        <v>206</v>
      </c>
      <c r="V67" s="223" t="s">
        <v>152</v>
      </c>
      <c r="W67" s="220" t="s">
        <v>153</v>
      </c>
      <c r="X67" s="223" t="s">
        <v>154</v>
      </c>
      <c r="Y67" s="224" t="s">
        <v>226</v>
      </c>
      <c r="Z67" s="378"/>
    </row>
    <row r="68" spans="1:26" ht="12.75">
      <c r="A68" s="471"/>
      <c r="B68" s="264" t="s">
        <v>115</v>
      </c>
      <c r="C68" s="241"/>
      <c r="D68" s="264" t="s">
        <v>117</v>
      </c>
      <c r="E68" s="483"/>
      <c r="F68" s="241"/>
      <c r="G68" s="247"/>
      <c r="H68" s="241"/>
      <c r="I68" s="247"/>
      <c r="J68" s="241"/>
      <c r="K68" s="247"/>
      <c r="L68" s="241"/>
      <c r="M68" s="247"/>
      <c r="N68" s="241"/>
      <c r="O68" s="247"/>
      <c r="P68" s="241"/>
      <c r="Q68" s="247"/>
      <c r="R68" s="241"/>
      <c r="S68" s="247"/>
      <c r="T68" s="241"/>
      <c r="U68" s="247"/>
      <c r="V68" s="241"/>
      <c r="W68" s="247"/>
      <c r="X68" s="241"/>
      <c r="Y68" s="472"/>
      <c r="Z68" s="378"/>
    </row>
    <row r="69" spans="1:26" ht="12.75">
      <c r="A69" s="187"/>
      <c r="B69" s="113"/>
      <c r="C69" s="149"/>
      <c r="D69" s="113"/>
      <c r="E69" s="126"/>
      <c r="F69" s="149"/>
      <c r="G69" s="113"/>
      <c r="H69" s="149"/>
      <c r="I69" s="113"/>
      <c r="J69" s="149"/>
      <c r="K69" s="113"/>
      <c r="L69" s="149"/>
      <c r="M69" s="113"/>
      <c r="N69" s="149"/>
      <c r="O69" s="113"/>
      <c r="P69" s="149"/>
      <c r="Q69" s="113"/>
      <c r="R69" s="149"/>
      <c r="S69" s="113"/>
      <c r="T69" s="149"/>
      <c r="U69" s="113"/>
      <c r="V69" s="149"/>
      <c r="W69" s="113"/>
      <c r="X69" s="149"/>
      <c r="Y69" s="409"/>
      <c r="Z69" s="378"/>
    </row>
    <row r="70" spans="1:26" ht="12.75">
      <c r="A70" s="473" t="s">
        <v>30</v>
      </c>
      <c r="B70" s="112" t="s">
        <v>118</v>
      </c>
      <c r="C70" s="149"/>
      <c r="D70" s="113" t="s">
        <v>227</v>
      </c>
      <c r="E70" s="484">
        <f>SUM(Notaries!E176)</f>
        <v>5.733333333333332</v>
      </c>
      <c r="F70" s="484">
        <f>SUM(Notaries!F176)</f>
        <v>5.599999999999999</v>
      </c>
      <c r="G70" s="158">
        <f>SUM(Notaries!G176)*0.4+Lawyers!F176*0.6</f>
        <v>4.746666666666664</v>
      </c>
      <c r="H70" s="158">
        <f>SUM(Lawyers!G176)*0.5+'Real Estate Agents'!E176*0.5</f>
        <v>3.3333333333333317</v>
      </c>
      <c r="I70" s="159">
        <f>SUM(Lawyers!H176)*0.9+'Real Estate Agents'!F176*0.1</f>
        <v>3.206666666666665</v>
      </c>
      <c r="J70" s="158">
        <f>SUM('Real Estate Agents'!G176)</f>
        <v>0.7999999999999992</v>
      </c>
      <c r="K70" s="159">
        <f>SUM(Notaries!H176)</f>
        <v>4.666666666666665</v>
      </c>
      <c r="L70" s="158">
        <f>SUM(Notaries!I176)</f>
        <v>5.533333333333332</v>
      </c>
      <c r="M70" s="159">
        <v>6</v>
      </c>
      <c r="N70" s="158">
        <f>SUM(Notaries!K176)*0.2+Lawyers!K176*0.8</f>
        <v>4.586666666666665</v>
      </c>
      <c r="O70" s="159">
        <f>SUM(Notaries!L176)</f>
        <v>5.133333333333332</v>
      </c>
      <c r="P70" s="158">
        <f>SUM(Lawyers!L176)</f>
        <v>3.1999999999999984</v>
      </c>
      <c r="Q70" s="159">
        <f>SUM(Notaries!M176)</f>
        <v>5.166666666666666</v>
      </c>
      <c r="R70" s="158">
        <f>SUM(Notaries!N176)</f>
        <v>2.933333333333332</v>
      </c>
      <c r="S70" s="159">
        <f>SUM(Notaries!O176)</f>
        <v>5.466666666666665</v>
      </c>
      <c r="T70" s="158">
        <f>SUM(Notaries!P176)</f>
        <v>4.466666666666665</v>
      </c>
      <c r="U70" s="159">
        <f>SUM(Lawyers!N176)</f>
        <v>3.133333333333332</v>
      </c>
      <c r="V70" s="158">
        <f>SUM(Notaries!Q176)</f>
        <v>4.133333333333333</v>
      </c>
      <c r="W70" s="159">
        <f>SUM(Notaries!R176)*0.25+Lawyers!O176*0.75</f>
        <v>3.8333333333333317</v>
      </c>
      <c r="X70" s="158">
        <f>SUM(Notaries!S176)</f>
        <v>4.266666666666666</v>
      </c>
      <c r="Y70" s="410">
        <f>SUM('Real Estate Agents'!H176)</f>
        <v>1.896</v>
      </c>
      <c r="Z70" s="378"/>
    </row>
    <row r="71" spans="1:26" ht="12.75">
      <c r="A71" s="474"/>
      <c r="B71" s="88"/>
      <c r="C71" s="470"/>
      <c r="D71" s="88"/>
      <c r="E71" s="485"/>
      <c r="F71" s="156"/>
      <c r="G71" s="481"/>
      <c r="H71" s="156"/>
      <c r="I71" s="481"/>
      <c r="J71" s="156"/>
      <c r="K71" s="481"/>
      <c r="L71" s="156"/>
      <c r="M71" s="481"/>
      <c r="N71" s="156"/>
      <c r="O71" s="481"/>
      <c r="P71" s="156"/>
      <c r="Q71" s="481"/>
      <c r="R71" s="156"/>
      <c r="S71" s="481"/>
      <c r="T71" s="156"/>
      <c r="U71" s="481"/>
      <c r="V71" s="156"/>
      <c r="W71" s="481"/>
      <c r="X71" s="156"/>
      <c r="Y71" s="189"/>
      <c r="Z71" s="378"/>
    </row>
    <row r="72" spans="1:26" ht="12.75">
      <c r="A72" s="473" t="s">
        <v>73</v>
      </c>
      <c r="B72" s="112" t="s">
        <v>251</v>
      </c>
      <c r="C72" s="406"/>
      <c r="D72" s="113" t="s">
        <v>227</v>
      </c>
      <c r="E72" s="484">
        <f>SUM(Notaries!E189)</f>
        <v>3.1600000000000006</v>
      </c>
      <c r="F72" s="484">
        <f>SUM(Notaries!F189)</f>
        <v>4.395</v>
      </c>
      <c r="G72" s="158">
        <f>SUM(Notaries!G189)*0.4+Lawyers!F189*0.6</f>
        <v>3.702000000000001</v>
      </c>
      <c r="H72" s="158">
        <f>SUM(Lawyers!G189)*0.5+'Real Estate Agents'!E189*0.5</f>
        <v>1.2000000000000002</v>
      </c>
      <c r="I72" s="159">
        <f>SUM(Lawyers!H189)*0.9+'Real Estate Agents'!F189*0.1</f>
        <v>1.3965</v>
      </c>
      <c r="J72" s="158">
        <f>SUM('Real Estate Agents'!G189)</f>
        <v>0</v>
      </c>
      <c r="K72" s="159">
        <f>SUM(Notaries!H189)</f>
        <v>4.99</v>
      </c>
      <c r="L72" s="158">
        <f>SUM(Notaries!I189)</f>
        <v>4.015000000000001</v>
      </c>
      <c r="M72" s="159">
        <v>6</v>
      </c>
      <c r="N72" s="158">
        <f>SUM(Notaries!K189)*0.2+Lawyers!K189*0.8</f>
        <v>2.7480000000000007</v>
      </c>
      <c r="O72" s="159">
        <f>SUM(Notaries!L189)</f>
        <v>4.300000000000001</v>
      </c>
      <c r="P72" s="158">
        <f>SUM(Lawyers!L189)</f>
        <v>2.115</v>
      </c>
      <c r="Q72" s="159" t="s">
        <v>183</v>
      </c>
      <c r="R72" s="158">
        <f>SUM(Notaries!N189)</f>
        <v>0.855</v>
      </c>
      <c r="S72" s="159">
        <f>SUM(Notaries!O189)</f>
        <v>4.610000000000001</v>
      </c>
      <c r="T72" s="159">
        <f>SUM(Notaries!P189)</f>
        <v>5.940000000000001</v>
      </c>
      <c r="U72" s="159">
        <f>SUM(Lawyers!N189)</f>
        <v>1.7100000000000002</v>
      </c>
      <c r="V72" s="158">
        <f>SUM(Notaries!Q189)</f>
        <v>4.5600000000000005</v>
      </c>
      <c r="W72" s="159">
        <f>SUM(Notaries!R189)*0.25+Lawyers!O189*0.75</f>
        <v>3.1125000000000007</v>
      </c>
      <c r="X72" s="158">
        <f>SUM(Notaries!S189)</f>
        <v>4.99</v>
      </c>
      <c r="Y72" s="410">
        <f>SUM('Real Estate Agents'!H189)</f>
        <v>0</v>
      </c>
      <c r="Z72" s="378"/>
    </row>
    <row r="73" spans="1:26" ht="12.75">
      <c r="A73" s="475"/>
      <c r="B73" s="24"/>
      <c r="C73" s="406"/>
      <c r="D73" s="24"/>
      <c r="E73" s="102"/>
      <c r="F73" s="406"/>
      <c r="G73" s="24"/>
      <c r="H73" s="406"/>
      <c r="I73" s="24"/>
      <c r="J73" s="406"/>
      <c r="K73" s="24"/>
      <c r="L73" s="406"/>
      <c r="M73" s="24"/>
      <c r="N73" s="406"/>
      <c r="O73" s="24"/>
      <c r="P73" s="406"/>
      <c r="Q73" s="24"/>
      <c r="R73" s="406"/>
      <c r="S73" s="24"/>
      <c r="T73" s="406"/>
      <c r="U73" s="24"/>
      <c r="V73" s="406"/>
      <c r="W73" s="24"/>
      <c r="X73" s="406"/>
      <c r="Y73" s="409"/>
      <c r="Z73" s="378"/>
    </row>
    <row r="74" spans="1:26" ht="12.75">
      <c r="A74" s="473" t="s">
        <v>75</v>
      </c>
      <c r="B74" s="112" t="s">
        <v>254</v>
      </c>
      <c r="C74" s="406"/>
      <c r="D74" s="113" t="s">
        <v>227</v>
      </c>
      <c r="E74" s="407">
        <v>2</v>
      </c>
      <c r="F74" s="159">
        <v>4</v>
      </c>
      <c r="G74" s="158">
        <v>2</v>
      </c>
      <c r="H74" s="159">
        <v>0</v>
      </c>
      <c r="I74" s="158">
        <v>0</v>
      </c>
      <c r="J74" s="158">
        <v>0</v>
      </c>
      <c r="K74" s="159">
        <v>4</v>
      </c>
      <c r="L74" s="158">
        <v>4</v>
      </c>
      <c r="M74" s="159">
        <v>6</v>
      </c>
      <c r="N74" s="158">
        <v>4</v>
      </c>
      <c r="O74" s="159">
        <v>4</v>
      </c>
      <c r="P74" s="158"/>
      <c r="Q74" s="159">
        <v>4</v>
      </c>
      <c r="R74" s="158">
        <v>4</v>
      </c>
      <c r="S74" s="159">
        <v>4</v>
      </c>
      <c r="T74" s="158">
        <v>4</v>
      </c>
      <c r="U74" s="159">
        <v>0</v>
      </c>
      <c r="V74" s="158">
        <v>2</v>
      </c>
      <c r="W74" s="159">
        <v>0</v>
      </c>
      <c r="X74" s="158">
        <v>4</v>
      </c>
      <c r="Y74" s="410">
        <v>0</v>
      </c>
      <c r="Z74" s="378"/>
    </row>
    <row r="75" spans="1:26" ht="12.75">
      <c r="A75" s="10"/>
      <c r="B75" s="68"/>
      <c r="C75" s="55"/>
      <c r="D75" s="68"/>
      <c r="E75" s="428"/>
      <c r="F75" s="55"/>
      <c r="G75" s="68"/>
      <c r="H75" s="55"/>
      <c r="I75" s="68"/>
      <c r="J75" s="55"/>
      <c r="K75" s="68"/>
      <c r="L75" s="55"/>
      <c r="M75" s="68"/>
      <c r="N75" s="55"/>
      <c r="O75" s="68"/>
      <c r="P75" s="55"/>
      <c r="Q75" s="68"/>
      <c r="R75" s="55"/>
      <c r="S75" s="68"/>
      <c r="T75" s="55"/>
      <c r="U75" s="68"/>
      <c r="V75" s="55"/>
      <c r="W75" s="68"/>
      <c r="X75" s="55"/>
      <c r="Y75" s="408"/>
      <c r="Z75" s="378"/>
    </row>
    <row r="76" spans="1:26" ht="12.75">
      <c r="A76" s="10"/>
      <c r="B76" s="68"/>
      <c r="C76" s="55"/>
      <c r="D76" s="68"/>
      <c r="E76" s="428"/>
      <c r="F76" s="55"/>
      <c r="G76" s="68"/>
      <c r="H76" s="55"/>
      <c r="I76" s="68"/>
      <c r="J76" s="55"/>
      <c r="K76" s="68"/>
      <c r="L76" s="55"/>
      <c r="M76" s="68"/>
      <c r="N76" s="55"/>
      <c r="O76" s="68"/>
      <c r="P76" s="55"/>
      <c r="Q76" s="68"/>
      <c r="R76" s="55"/>
      <c r="S76" s="68"/>
      <c r="T76" s="55"/>
      <c r="U76" s="68"/>
      <c r="V76" s="55"/>
      <c r="W76" s="68"/>
      <c r="X76" s="55"/>
      <c r="Y76" s="408"/>
      <c r="Z76" s="378"/>
    </row>
    <row r="77" spans="1:26" ht="12.75">
      <c r="A77" s="473" t="s">
        <v>255</v>
      </c>
      <c r="B77" s="112" t="s">
        <v>256</v>
      </c>
      <c r="C77" s="406"/>
      <c r="D77" s="113" t="s">
        <v>259</v>
      </c>
      <c r="E77" s="484">
        <f>SUM(E72+E70)</f>
        <v>8.893333333333333</v>
      </c>
      <c r="F77" s="158">
        <f aca="true" t="shared" si="6" ref="F77:P77">SUM(F72+F70)</f>
        <v>9.994999999999997</v>
      </c>
      <c r="G77" s="159">
        <f t="shared" si="6"/>
        <v>8.448666666666664</v>
      </c>
      <c r="H77" s="158">
        <f t="shared" si="6"/>
        <v>4.533333333333331</v>
      </c>
      <c r="I77" s="159">
        <f t="shared" si="6"/>
        <v>4.603166666666665</v>
      </c>
      <c r="J77" s="158">
        <f t="shared" si="6"/>
        <v>0.7999999999999992</v>
      </c>
      <c r="K77" s="159">
        <f t="shared" si="6"/>
        <v>9.656666666666666</v>
      </c>
      <c r="L77" s="158">
        <f t="shared" si="6"/>
        <v>9.548333333333332</v>
      </c>
      <c r="M77" s="159">
        <f t="shared" si="6"/>
        <v>12</v>
      </c>
      <c r="N77" s="158">
        <f t="shared" si="6"/>
        <v>7.334666666666665</v>
      </c>
      <c r="O77" s="159">
        <f t="shared" si="6"/>
        <v>9.433333333333334</v>
      </c>
      <c r="P77" s="158">
        <f t="shared" si="6"/>
        <v>5.314999999999999</v>
      </c>
      <c r="Q77" s="159" t="s">
        <v>183</v>
      </c>
      <c r="R77" s="158">
        <f aca="true" t="shared" si="7" ref="R77:Y77">SUM(R72+R70)</f>
        <v>3.7883333333333318</v>
      </c>
      <c r="S77" s="159">
        <f t="shared" si="7"/>
        <v>10.076666666666666</v>
      </c>
      <c r="T77" s="158">
        <f t="shared" si="7"/>
        <v>10.406666666666666</v>
      </c>
      <c r="U77" s="159">
        <f t="shared" si="7"/>
        <v>4.843333333333332</v>
      </c>
      <c r="V77" s="158">
        <f t="shared" si="7"/>
        <v>8.693333333333333</v>
      </c>
      <c r="W77" s="159">
        <f t="shared" si="7"/>
        <v>6.945833333333333</v>
      </c>
      <c r="X77" s="158">
        <f t="shared" si="7"/>
        <v>9.256666666666666</v>
      </c>
      <c r="Y77" s="410">
        <f t="shared" si="7"/>
        <v>1.896</v>
      </c>
      <c r="Z77" s="378"/>
    </row>
    <row r="78" spans="1:26" ht="12.75">
      <c r="A78" s="10"/>
      <c r="B78" s="68"/>
      <c r="C78" s="55"/>
      <c r="D78" s="68"/>
      <c r="E78" s="428"/>
      <c r="F78" s="55"/>
      <c r="G78" s="68"/>
      <c r="H78" s="55"/>
      <c r="I78" s="68"/>
      <c r="J78" s="55"/>
      <c r="K78" s="68"/>
      <c r="L78" s="55"/>
      <c r="M78" s="68"/>
      <c r="N78" s="55"/>
      <c r="O78" s="68"/>
      <c r="P78" s="55"/>
      <c r="Q78" s="68"/>
      <c r="R78" s="55"/>
      <c r="S78" s="68"/>
      <c r="T78" s="55"/>
      <c r="U78" s="68"/>
      <c r="V78" s="55"/>
      <c r="W78" s="68"/>
      <c r="X78" s="55"/>
      <c r="Y78" s="408"/>
      <c r="Z78" s="378"/>
    </row>
    <row r="79" spans="1:26" ht="12.75">
      <c r="A79" s="10"/>
      <c r="B79" s="68"/>
      <c r="C79" s="55"/>
      <c r="D79" s="68"/>
      <c r="E79" s="428"/>
      <c r="F79" s="55"/>
      <c r="G79" s="68"/>
      <c r="H79" s="55"/>
      <c r="I79" s="68"/>
      <c r="J79" s="55"/>
      <c r="K79" s="68"/>
      <c r="L79" s="55"/>
      <c r="M79" s="68"/>
      <c r="N79" s="55"/>
      <c r="O79" s="68"/>
      <c r="P79" s="55"/>
      <c r="Q79" s="68"/>
      <c r="R79" s="55"/>
      <c r="S79" s="68"/>
      <c r="T79" s="55"/>
      <c r="U79" s="68"/>
      <c r="V79" s="55"/>
      <c r="W79" s="68"/>
      <c r="X79" s="55"/>
      <c r="Y79" s="408"/>
      <c r="Z79" s="378"/>
    </row>
    <row r="80" spans="1:26" ht="12.75">
      <c r="A80" s="184" t="s">
        <v>255</v>
      </c>
      <c r="B80" s="488" t="s">
        <v>256</v>
      </c>
      <c r="C80" s="65"/>
      <c r="D80" s="117" t="s">
        <v>260</v>
      </c>
      <c r="E80" s="482">
        <f aca="true" t="shared" si="8" ref="E80:P80">SUM(E74+E72+E70)</f>
        <v>10.89333333333333</v>
      </c>
      <c r="F80" s="486">
        <f t="shared" si="8"/>
        <v>13.994999999999997</v>
      </c>
      <c r="G80" s="412">
        <f t="shared" si="8"/>
        <v>10.448666666666664</v>
      </c>
      <c r="H80" s="486">
        <f t="shared" si="8"/>
        <v>4.533333333333331</v>
      </c>
      <c r="I80" s="412">
        <f t="shared" si="8"/>
        <v>4.603166666666665</v>
      </c>
      <c r="J80" s="486">
        <f t="shared" si="8"/>
        <v>0.7999999999999992</v>
      </c>
      <c r="K80" s="412">
        <f t="shared" si="8"/>
        <v>13.656666666666666</v>
      </c>
      <c r="L80" s="486">
        <f t="shared" si="8"/>
        <v>13.548333333333332</v>
      </c>
      <c r="M80" s="412">
        <f t="shared" si="8"/>
        <v>18</v>
      </c>
      <c r="N80" s="486">
        <f t="shared" si="8"/>
        <v>11.334666666666667</v>
      </c>
      <c r="O80" s="412">
        <f t="shared" si="8"/>
        <v>13.433333333333334</v>
      </c>
      <c r="P80" s="486">
        <f t="shared" si="8"/>
        <v>5.314999999999999</v>
      </c>
      <c r="Q80" s="412" t="s">
        <v>183</v>
      </c>
      <c r="R80" s="486">
        <f aca="true" t="shared" si="9" ref="R80:Y80">SUM(R74+R72+R70)</f>
        <v>7.788333333333332</v>
      </c>
      <c r="S80" s="412">
        <f t="shared" si="9"/>
        <v>14.076666666666666</v>
      </c>
      <c r="T80" s="486">
        <f t="shared" si="9"/>
        <v>14.406666666666666</v>
      </c>
      <c r="U80" s="412">
        <f t="shared" si="9"/>
        <v>4.843333333333332</v>
      </c>
      <c r="V80" s="486">
        <f t="shared" si="9"/>
        <v>10.693333333333333</v>
      </c>
      <c r="W80" s="412">
        <f t="shared" si="9"/>
        <v>6.945833333333333</v>
      </c>
      <c r="X80" s="486">
        <f t="shared" si="9"/>
        <v>13.256666666666666</v>
      </c>
      <c r="Y80" s="490">
        <f t="shared" si="9"/>
        <v>1.896</v>
      </c>
      <c r="Z80" s="378"/>
    </row>
    <row r="81" spans="1:26" ht="13.5" thickBot="1">
      <c r="A81" s="491" t="s">
        <v>257</v>
      </c>
      <c r="B81" s="492" t="s">
        <v>258</v>
      </c>
      <c r="C81" s="458"/>
      <c r="D81" s="80"/>
      <c r="E81" s="493"/>
      <c r="F81" s="494"/>
      <c r="G81" s="495"/>
      <c r="H81" s="494"/>
      <c r="I81" s="495"/>
      <c r="J81" s="494"/>
      <c r="K81" s="495"/>
      <c r="L81" s="494"/>
      <c r="M81" s="495"/>
      <c r="N81" s="494"/>
      <c r="O81" s="495"/>
      <c r="P81" s="494"/>
      <c r="Q81" s="495"/>
      <c r="R81" s="494"/>
      <c r="S81" s="495"/>
      <c r="T81" s="494"/>
      <c r="U81" s="495"/>
      <c r="V81" s="494"/>
      <c r="W81" s="495"/>
      <c r="X81" s="494"/>
      <c r="Y81" s="496"/>
      <c r="Z81" s="378"/>
    </row>
    <row r="82" spans="1:26" ht="12.75">
      <c r="A82" s="376"/>
      <c r="B82" s="377"/>
      <c r="C82" s="377"/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7"/>
      <c r="V82" s="377"/>
      <c r="W82" s="377"/>
      <c r="X82" s="377"/>
      <c r="Y82" s="377"/>
      <c r="Z82" s="378"/>
    </row>
    <row r="83" spans="1:26" ht="13.5" thickBot="1">
      <c r="A83" s="379"/>
      <c r="B83" s="380"/>
      <c r="C83" s="380"/>
      <c r="D83" s="380"/>
      <c r="E83" s="380"/>
      <c r="F83" s="380"/>
      <c r="G83" s="380"/>
      <c r="H83" s="380"/>
      <c r="I83" s="380"/>
      <c r="J83" s="380"/>
      <c r="K83" s="380"/>
      <c r="L83" s="380"/>
      <c r="M83" s="380"/>
      <c r="N83" s="380"/>
      <c r="O83" s="380"/>
      <c r="P83" s="380"/>
      <c r="Q83" s="380"/>
      <c r="R83" s="380"/>
      <c r="S83" s="380"/>
      <c r="T83" s="380"/>
      <c r="U83" s="380"/>
      <c r="V83" s="380"/>
      <c r="W83" s="380"/>
      <c r="X83" s="380"/>
      <c r="Y83" s="380"/>
      <c r="Z83" s="381"/>
    </row>
    <row r="87" ht="13.5" thickBot="1"/>
    <row r="88" spans="1:26" ht="12.75">
      <c r="A88" s="351" t="s">
        <v>250</v>
      </c>
      <c r="B88" s="498"/>
      <c r="C88" s="498"/>
      <c r="D88" s="498"/>
      <c r="E88" s="384"/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384"/>
      <c r="Q88" s="384"/>
      <c r="R88" s="384"/>
      <c r="S88" s="384"/>
      <c r="T88" s="384"/>
      <c r="U88" s="384"/>
      <c r="V88" s="384"/>
      <c r="W88" s="384"/>
      <c r="X88" s="384"/>
      <c r="Y88" s="384"/>
      <c r="Z88" s="382"/>
    </row>
    <row r="89" spans="1:26" ht="12.75">
      <c r="A89" s="277" t="s">
        <v>225</v>
      </c>
      <c r="B89" s="353"/>
      <c r="C89" s="385"/>
      <c r="D89" s="385"/>
      <c r="E89" s="377"/>
      <c r="F89" s="377"/>
      <c r="G89" s="377"/>
      <c r="H89" s="377"/>
      <c r="I89" s="377"/>
      <c r="J89" s="377"/>
      <c r="K89" s="377"/>
      <c r="L89" s="377"/>
      <c r="M89" s="377"/>
      <c r="N89" s="377"/>
      <c r="O89" s="377"/>
      <c r="P89" s="377"/>
      <c r="Q89" s="377"/>
      <c r="R89" s="377"/>
      <c r="S89" s="377"/>
      <c r="T89" s="377"/>
      <c r="U89" s="377"/>
      <c r="V89" s="377"/>
      <c r="W89" s="377"/>
      <c r="X89" s="377"/>
      <c r="Y89" s="377"/>
      <c r="Z89" s="378"/>
    </row>
    <row r="90" spans="1:26" ht="13.5" thickBot="1">
      <c r="A90" s="376"/>
      <c r="B90" s="377"/>
      <c r="C90" s="377"/>
      <c r="D90" s="377"/>
      <c r="E90" s="377"/>
      <c r="F90" s="377"/>
      <c r="G90" s="377"/>
      <c r="H90" s="377"/>
      <c r="I90" s="377"/>
      <c r="J90" s="377"/>
      <c r="K90" s="377"/>
      <c r="L90" s="377"/>
      <c r="M90" s="377"/>
      <c r="N90" s="377"/>
      <c r="O90" s="377"/>
      <c r="P90" s="377"/>
      <c r="Q90" s="377"/>
      <c r="R90" s="377"/>
      <c r="S90" s="377"/>
      <c r="T90" s="377"/>
      <c r="U90" s="377"/>
      <c r="V90" s="377"/>
      <c r="W90" s="377"/>
      <c r="X90" s="377"/>
      <c r="Y90" s="377"/>
      <c r="Z90" s="378"/>
    </row>
    <row r="91" spans="1:26" ht="12.75">
      <c r="A91" s="211" t="s">
        <v>248</v>
      </c>
      <c r="B91" s="255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489"/>
      <c r="Z91" s="378"/>
    </row>
    <row r="92" spans="1:26" ht="12.75">
      <c r="A92" s="277" t="s">
        <v>249</v>
      </c>
      <c r="B92" s="353"/>
      <c r="C92" s="500"/>
      <c r="D92" s="501"/>
      <c r="E92" s="221" t="s">
        <v>155</v>
      </c>
      <c r="F92" s="413"/>
      <c r="G92" s="413"/>
      <c r="H92" s="413"/>
      <c r="I92" s="413"/>
      <c r="J92" s="413"/>
      <c r="K92" s="413"/>
      <c r="L92" s="413"/>
      <c r="M92" s="413"/>
      <c r="N92" s="413"/>
      <c r="O92" s="413"/>
      <c r="P92" s="413"/>
      <c r="Q92" s="413"/>
      <c r="R92" s="413"/>
      <c r="S92" s="413"/>
      <c r="T92" s="413"/>
      <c r="U92" s="413"/>
      <c r="V92" s="413"/>
      <c r="W92" s="413"/>
      <c r="X92" s="413"/>
      <c r="Y92" s="502"/>
      <c r="Z92" s="378"/>
    </row>
    <row r="93" spans="1:26" ht="12.75">
      <c r="A93" s="249"/>
      <c r="B93" s="236"/>
      <c r="C93" s="236"/>
      <c r="D93" s="256"/>
      <c r="E93" s="238" t="s">
        <v>140</v>
      </c>
      <c r="F93" s="239" t="s">
        <v>141</v>
      </c>
      <c r="G93" s="239" t="s">
        <v>223</v>
      </c>
      <c r="H93" s="239" t="s">
        <v>202</v>
      </c>
      <c r="I93" s="239" t="s">
        <v>203</v>
      </c>
      <c r="J93" s="239" t="s">
        <v>204</v>
      </c>
      <c r="K93" s="239" t="s">
        <v>143</v>
      </c>
      <c r="L93" s="239" t="s">
        <v>224</v>
      </c>
      <c r="M93" s="239" t="s">
        <v>145</v>
      </c>
      <c r="N93" s="239" t="s">
        <v>146</v>
      </c>
      <c r="O93" s="239" t="s">
        <v>147</v>
      </c>
      <c r="P93" s="239" t="s">
        <v>205</v>
      </c>
      <c r="Q93" s="239" t="s">
        <v>148</v>
      </c>
      <c r="R93" s="239" t="s">
        <v>149</v>
      </c>
      <c r="S93" s="239" t="s">
        <v>150</v>
      </c>
      <c r="T93" s="239" t="s">
        <v>151</v>
      </c>
      <c r="U93" s="239" t="s">
        <v>206</v>
      </c>
      <c r="V93" s="239" t="s">
        <v>152</v>
      </c>
      <c r="W93" s="239" t="s">
        <v>153</v>
      </c>
      <c r="X93" s="239" t="s">
        <v>154</v>
      </c>
      <c r="Y93" s="266" t="s">
        <v>226</v>
      </c>
      <c r="Z93" s="378"/>
    </row>
    <row r="94" spans="1:26" ht="12.75">
      <c r="A94" s="235"/>
      <c r="B94" s="223" t="s">
        <v>115</v>
      </c>
      <c r="C94" s="413"/>
      <c r="D94" s="223" t="s">
        <v>117</v>
      </c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472"/>
      <c r="Z94" s="378"/>
    </row>
    <row r="95" spans="1:26" ht="12.75">
      <c r="A95" s="475"/>
      <c r="B95" s="406"/>
      <c r="C95" s="406"/>
      <c r="D95" s="406"/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Q95" s="406"/>
      <c r="R95" s="406"/>
      <c r="S95" s="406"/>
      <c r="T95" s="406"/>
      <c r="U95" s="406"/>
      <c r="V95" s="406"/>
      <c r="W95" s="406"/>
      <c r="X95" s="406"/>
      <c r="Y95" s="409"/>
      <c r="Z95" s="378"/>
    </row>
    <row r="96" spans="1:26" ht="13.5" thickBot="1">
      <c r="A96" s="476" t="s">
        <v>252</v>
      </c>
      <c r="B96" s="477" t="s">
        <v>253</v>
      </c>
      <c r="C96" s="436"/>
      <c r="D96" s="478" t="s">
        <v>227</v>
      </c>
      <c r="E96" s="479">
        <f>SUM(Notaries!E211)</f>
        <v>5.85</v>
      </c>
      <c r="F96" s="479">
        <f>SUM(Notaries!F211)</f>
        <v>4.2</v>
      </c>
      <c r="G96" s="479">
        <f>SUM(Notaries!G211)*0.4+Lawyers!F211*0.6</f>
        <v>3.5250000000000004</v>
      </c>
      <c r="H96" s="479">
        <f>SUM(Lawyers!G211)*0.5+'Real Estate Agents'!E211*0.5</f>
        <v>4.0375</v>
      </c>
      <c r="I96" s="479">
        <f>SUM(Lawyers!H211)*0.9+'Real Estate Agents'!F211*0.1</f>
        <v>4.70375</v>
      </c>
      <c r="J96" s="479">
        <f>SUM('Real Estate Agents'!G211)</f>
        <v>2.45</v>
      </c>
      <c r="K96" s="479">
        <f>SUM(Notaries!H211)</f>
        <v>4.85</v>
      </c>
      <c r="L96" s="479">
        <f>SUM(Notaries!I211)</f>
        <v>4.9625</v>
      </c>
      <c r="M96" s="479">
        <f>SUM(Notaries!J211)*0.5+Lawyers!J211*0.5</f>
        <v>2.875</v>
      </c>
      <c r="N96" s="479">
        <f>SUM(Notaries!K211)*0.2+Lawyers!K211*0.8</f>
        <v>3.485</v>
      </c>
      <c r="O96" s="479">
        <f>SUM(Notaries!L211)</f>
        <v>5.4</v>
      </c>
      <c r="P96" s="479">
        <f>SUM(Lawyers!L211)</f>
        <v>4.7</v>
      </c>
      <c r="Q96" s="479">
        <f>SUM(Notaries!M211)</f>
        <v>2.40625</v>
      </c>
      <c r="R96" s="479">
        <f>SUM(Notaries!N211)</f>
        <v>5.4</v>
      </c>
      <c r="S96" s="479">
        <f>SUM(Notaries!O211)</f>
        <v>3.125</v>
      </c>
      <c r="T96" s="479">
        <f>SUM(Notaries!P211)</f>
        <v>3.975</v>
      </c>
      <c r="U96" s="479">
        <f>SUM(Lawyers!N211)</f>
        <v>5.4125</v>
      </c>
      <c r="V96" s="479">
        <f>SUM(Notaries!Q211)</f>
        <v>4.625</v>
      </c>
      <c r="W96" s="479">
        <f>SUM(Notaries!R211)*0.25+Lawyers!O211*0.75</f>
        <v>3.175</v>
      </c>
      <c r="X96" s="479">
        <f>SUM(Notaries!S211)</f>
        <v>3.825</v>
      </c>
      <c r="Y96" s="480">
        <f>SUM('Real Estate Agents'!H211)</f>
        <v>4.672000000000001</v>
      </c>
      <c r="Z96" s="378"/>
    </row>
    <row r="97" spans="1:26" ht="12.75">
      <c r="A97" s="376"/>
      <c r="B97" s="377"/>
      <c r="C97" s="377"/>
      <c r="D97" s="377"/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377"/>
      <c r="V97" s="377"/>
      <c r="W97" s="377"/>
      <c r="X97" s="377"/>
      <c r="Y97" s="377"/>
      <c r="Z97" s="378"/>
    </row>
    <row r="98" spans="1:26" ht="13.5" thickBot="1">
      <c r="A98" s="379"/>
      <c r="B98" s="380"/>
      <c r="C98" s="380"/>
      <c r="D98" s="380"/>
      <c r="E98" s="380"/>
      <c r="F98" s="380"/>
      <c r="G98" s="380"/>
      <c r="H98" s="380"/>
      <c r="I98" s="380"/>
      <c r="J98" s="380"/>
      <c r="K98" s="380"/>
      <c r="L98" s="380"/>
      <c r="M98" s="380"/>
      <c r="N98" s="380"/>
      <c r="O98" s="380"/>
      <c r="P98" s="380"/>
      <c r="Q98" s="380"/>
      <c r="R98" s="380"/>
      <c r="S98" s="380"/>
      <c r="T98" s="380"/>
      <c r="U98" s="380"/>
      <c r="V98" s="380"/>
      <c r="W98" s="380"/>
      <c r="X98" s="380"/>
      <c r="Y98" s="380"/>
      <c r="Z98" s="38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Fink</dc:creator>
  <cp:keywords/>
  <dc:description/>
  <cp:lastModifiedBy>gradyja</cp:lastModifiedBy>
  <cp:lastPrinted>2007-10-18T08:26:55Z</cp:lastPrinted>
  <dcterms:created xsi:type="dcterms:W3CDTF">2007-10-11T13:59:34Z</dcterms:created>
  <dcterms:modified xsi:type="dcterms:W3CDTF">2008-01-09T11:39:52Z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2135938817</vt:i4>
  </property>
  <property fmtid="{D5CDD505-2E9C-101B-9397-08002B2CF9AE}" pid="3" name="_NewReviewCycle">
    <vt:lpwstr/>
  </property>
  <property fmtid="{D5CDD505-2E9C-101B-9397-08002B2CF9AE}" pid="4" name="_EmailSubject">
    <vt:lpwstr>Request to load study on to the COMP website</vt:lpwstr>
  </property>
  <property fmtid="{D5CDD505-2E9C-101B-9397-08002B2CF9AE}" pid="5" name="_AuthorEmail">
    <vt:lpwstr>Jane-Adelaide.GRADY@ec.europa.eu</vt:lpwstr>
  </property>
  <property fmtid="{D5CDD505-2E9C-101B-9397-08002B2CF9AE}" pid="6" name="_AuthorEmailDisplayName">
    <vt:lpwstr>GRADY Jane Adelaide (COMP)</vt:lpwstr>
  </property>
</Properties>
</file>